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xport-Zusammenfassung" sheetId="1" r:id="rId5"/>
    <sheet name="Beiblatt Monitoring" sheetId="2" r:id="rId6"/>
    <sheet name="Rankingliste" sheetId="3" r:id="rId7"/>
    <sheet name="Finanzplan" sheetId="4" r:id="rId8"/>
    <sheet name="Indikatoren" sheetId="5" r:id="rId9"/>
  </sheets>
</workbook>
</file>

<file path=xl/comments1.xml><?xml version="1.0" encoding="utf-8"?>
<comments xmlns="http://schemas.openxmlformats.org/spreadsheetml/2006/main">
  <authors>
    <author>tc={8365B04D-BB45-4B8A-9D5B-F969CD471E32}</author>
  </authors>
  <commentList>
    <comment ref="L9" authorId="0">
      <text>
        <r>
          <rPr>
            <sz val="11"/>
            <color indexed="8"/>
            <rFont val="Helvetica Neue"/>
          </rPr>
          <t>tc={8365B04D-BB45-4B8A-9D5B-F969CD471E32}:
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Beliebig erweiterbar. Ggf. Legende links unten erweitern.</t>
        </r>
      </text>
    </comment>
  </commentList>
</comments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<sst xmlns="http://schemas.openxmlformats.org/spreadsheetml/2006/main" uniqueCount="190">
  <si>
    <t>Dieses Dokument wurde aus Numbers exportiert und jede Tabelle in ein Excel-Arbeitsblatt umgewandelt. Alle anderen Objekte der einzelnen Numbers-Blätter wurden auf eigene Arbeitsblätter übertragen. Beachte, dass die Formelberechnungen in Excel möglicherweise anders sind.</t>
  </si>
  <si>
    <t>Name des Numbers-Blatts</t>
  </si>
  <si>
    <t>Numbers-Tabellenname</t>
  </si>
  <si>
    <t>Name des Excel-Arbeitsblatts</t>
  </si>
  <si>
    <t>Beiblatt Monitoring</t>
  </si>
  <si>
    <t>Tabelle 1</t>
  </si>
  <si>
    <t xml:space="preserve">Beiblatt Monitoring der LAG </t>
  </si>
  <si>
    <t>LEADER Traun-Alz-Salzach</t>
  </si>
  <si>
    <t>=</t>
  </si>
  <si>
    <t>Eingabefelder</t>
  </si>
  <si>
    <t>EZ 1</t>
  </si>
  <si>
    <t>Klima u. Resourcen schützen</t>
  </si>
  <si>
    <t>Stand:</t>
  </si>
  <si>
    <t>keine Eingabefelder</t>
  </si>
  <si>
    <t>EZ 2</t>
  </si>
  <si>
    <t>Daseinsvorsorge sichern, demograph. Wandel gestalten</t>
  </si>
  <si>
    <t>EZ 3</t>
  </si>
  <si>
    <t>Förderung der regionalen Wertschöpfung</t>
  </si>
  <si>
    <t>Übersicht zur Darstellung der Zielerreichung und Umsetzung der LES sowie zu den Grunddaten der bewilligten Vorhaben</t>
  </si>
  <si>
    <t>EZ 4</t>
  </si>
  <si>
    <t>Förderung des sozialen Zusammenhalts</t>
  </si>
  <si>
    <t>EZ 5</t>
  </si>
  <si>
    <t>Projektbeschreibung</t>
  </si>
  <si>
    <t>Kosten / Förderung / Daten</t>
  </si>
  <si>
    <t>Sonstiges</t>
  </si>
  <si>
    <t>Projekt-Nr.</t>
  </si>
  <si>
    <t>Projekttittel</t>
  </si>
  <si>
    <t>Projektträger / Zuwendungsempfänger</t>
  </si>
  <si>
    <t>Projekttyp
(E, K-G, K-T)*</t>
  </si>
  <si>
    <t>LAG-Beschluss
Datum</t>
  </si>
  <si>
    <t>Frist Eingang AELF</t>
  </si>
  <si>
    <t>beantragte Gesamtkosten</t>
  </si>
  <si>
    <t>beschlossene Zuwendung</t>
  </si>
  <si>
    <t xml:space="preserve">Anerkannte Zuwendung gem. aktuell gültigen Bewilligungsbescheid </t>
  </si>
  <si>
    <t>Fördersatz in %</t>
  </si>
  <si>
    <r>
      <rPr>
        <b val="1"/>
        <sz val="10"/>
        <color indexed="8"/>
        <rFont val="Arial"/>
      </rPr>
      <t>VAIF-Nr: LE5-____ (</t>
    </r>
    <r>
      <rPr>
        <i val="1"/>
        <sz val="10"/>
        <color indexed="8"/>
        <rFont val="Arial"/>
      </rPr>
      <t>vgl. Bewilligungsbescheid</t>
    </r>
    <r>
      <rPr>
        <sz val="10"/>
        <color indexed="8"/>
        <rFont val="Arial"/>
      </rPr>
      <t>)</t>
    </r>
  </si>
  <si>
    <t xml:space="preserve">Entwicklungsstand**
</t>
  </si>
  <si>
    <r>
      <rPr>
        <b val="1"/>
        <sz val="10"/>
        <color indexed="8"/>
        <rFont val="Arial"/>
      </rPr>
      <t>Ablauf Bewilligungszeitraum (</t>
    </r>
    <r>
      <rPr>
        <i val="1"/>
        <sz val="10"/>
        <color indexed="8"/>
        <rFont val="Arial"/>
      </rPr>
      <t xml:space="preserve">vgl. </t>
    </r>
    <r>
      <rPr>
        <b val="1"/>
        <i val="1"/>
        <sz val="10"/>
        <color indexed="8"/>
        <rFont val="Arial"/>
      </rPr>
      <t>aktuellster</t>
    </r>
    <r>
      <rPr>
        <i val="1"/>
        <sz val="10"/>
        <color indexed="8"/>
        <rFont val="Arial"/>
      </rPr>
      <t xml:space="preserve"> Bewilligungsbescheid</t>
    </r>
    <r>
      <rPr>
        <sz val="10"/>
        <color indexed="8"/>
        <rFont val="Arial"/>
      </rPr>
      <t>)</t>
    </r>
  </si>
  <si>
    <t>Frist zur Einreichung Schlusszahlungsantrag (vgl. aktuellster Bewilligungsbescheid)</t>
  </si>
  <si>
    <t>EZ</t>
  </si>
  <si>
    <t>HZ</t>
  </si>
  <si>
    <t>weiteres EZ</t>
  </si>
  <si>
    <t>Anmerkungen</t>
  </si>
  <si>
    <t>LAG-Management</t>
  </si>
  <si>
    <t>LES-13108-74</t>
  </si>
  <si>
    <t>C</t>
  </si>
  <si>
    <t>Tittmoning und seine Mühlen</t>
  </si>
  <si>
    <t>Stadt Tittmoning</t>
  </si>
  <si>
    <t>E</t>
  </si>
  <si>
    <t>HZ 3.3</t>
  </si>
  <si>
    <t>Aktiv- u. Freizeitbereich Inhausen</t>
  </si>
  <si>
    <t>TUS Engelsberg</t>
  </si>
  <si>
    <t>HZ 4.2</t>
  </si>
  <si>
    <t>Pumptrack Traunreut</t>
  </si>
  <si>
    <t>Stadt Traunreut</t>
  </si>
  <si>
    <t>abc coworking</t>
  </si>
  <si>
    <t>abc Ladenbau GmbH</t>
  </si>
  <si>
    <t>HZ 3.1</t>
  </si>
  <si>
    <t>Inneneinrichtung "Alte Turnhalle"</t>
  </si>
  <si>
    <t>Gemeinde Garching a.Alz</t>
  </si>
  <si>
    <t>D</t>
  </si>
  <si>
    <t>Captain Hook Boulderhalle Chiemgau</t>
  </si>
  <si>
    <t>Chiemgau Boulder Sports GmbH</t>
  </si>
  <si>
    <t>Umsetzung Wandern Fridolfing</t>
  </si>
  <si>
    <t>Gemeinde Fridolfing</t>
  </si>
  <si>
    <t>Bike Park Fridolfing</t>
  </si>
  <si>
    <t>Errichtung Alwetterplätze</t>
  </si>
  <si>
    <t>TSV Tittmoning</t>
  </si>
  <si>
    <t>HZ 2.1</t>
  </si>
  <si>
    <t>Unterstützung Bürgerengagement</t>
  </si>
  <si>
    <t>LAG LEADER Traun-Alz-Salzach</t>
  </si>
  <si>
    <t>Mehrgenerationenplatz Asten</t>
  </si>
  <si>
    <t>HZ.3.3</t>
  </si>
  <si>
    <t>Haus der Musik und Kultur</t>
  </si>
  <si>
    <t>Gemeinde Engelsberg</t>
  </si>
  <si>
    <t>HZ.4.1</t>
  </si>
  <si>
    <t>GWÖ goes Europe</t>
  </si>
  <si>
    <t>Zukunftsregion Rupertiwinkel</t>
  </si>
  <si>
    <t>K-T</t>
  </si>
  <si>
    <t>HZ. 3.2</t>
  </si>
  <si>
    <t>Dorfbackofen Lindach</t>
  </si>
  <si>
    <t>Dorfbackverein Lindach</t>
  </si>
  <si>
    <t>HZ. 4.2</t>
  </si>
  <si>
    <t>Zentralgebäude Inneneinrichtung</t>
  </si>
  <si>
    <t>HZ. 3.3</t>
  </si>
  <si>
    <t>Begegnungsstätte Traunwalchen</t>
  </si>
  <si>
    <t>Trachtenverein Traunwalchen</t>
  </si>
  <si>
    <t>Barrierefreiheit Marktler Bürgerhaus</t>
  </si>
  <si>
    <t>Markt Marktl</t>
  </si>
  <si>
    <t>HZ 2.2</t>
  </si>
  <si>
    <t>Allwetterplatz Kastl</t>
  </si>
  <si>
    <t>Gemeinde Kastl</t>
  </si>
  <si>
    <t>Feinste Kunst für Kinder in Not</t>
  </si>
  <si>
    <t>Kulturverein Assing 7</t>
  </si>
  <si>
    <t>zurückgezogen</t>
  </si>
  <si>
    <t>HZ 4.1</t>
  </si>
  <si>
    <t>Barrierefreier Veranstaltungsraum</t>
  </si>
  <si>
    <t>Gemeinde Tacherting</t>
  </si>
  <si>
    <t>HZ 3.2</t>
  </si>
  <si>
    <t>Summe</t>
  </si>
  <si>
    <t>*)</t>
  </si>
  <si>
    <t>E = Einzelprojekt</t>
  </si>
  <si>
    <t>K-G = Kooperationsprojekt mit gemeinsamen Förderantrag</t>
  </si>
  <si>
    <t>K-T = Kooperationsprojekt mit geteiltem Förderantrag</t>
  </si>
  <si>
    <t>**)</t>
  </si>
  <si>
    <t>A = LAG-Beschluss</t>
  </si>
  <si>
    <t>B = beantragt</t>
  </si>
  <si>
    <t>C = bewilligt</t>
  </si>
  <si>
    <t>D = abgeschlossen</t>
  </si>
  <si>
    <t>E = nicht umgesetzt</t>
  </si>
  <si>
    <t>F = lfd. Aktivitäten andere Förderung</t>
  </si>
  <si>
    <t>G = Von der LAG abgelehnt</t>
  </si>
  <si>
    <t>H = Von AELF abgelehnt</t>
  </si>
  <si>
    <t>I = Über anderes Förderprgramm umgesetzt</t>
  </si>
  <si>
    <t>J = Ohne Förderung umgesetzt</t>
  </si>
  <si>
    <t>Rankingliste</t>
  </si>
  <si>
    <t>Rankingliste der LAG</t>
  </si>
  <si>
    <r>
      <rPr>
        <sz val="11"/>
        <color indexed="8"/>
        <rFont val="Arial"/>
      </rPr>
      <t>LEADER Traun-Alz-Salzach</t>
    </r>
  </si>
  <si>
    <t>Keine Eingabefelder</t>
  </si>
  <si>
    <t>Sitzungsnr.</t>
  </si>
  <si>
    <t>Projektnr</t>
  </si>
  <si>
    <t>LAG-Beschluss Datum</t>
  </si>
  <si>
    <t>Punkte Projektauswahl</t>
  </si>
  <si>
    <t>Ranking Nr.</t>
  </si>
  <si>
    <t>bewilligte Zuwendung</t>
  </si>
  <si>
    <t>Restbudget ausreichend?</t>
  </si>
  <si>
    <t>LAG-Budget</t>
  </si>
  <si>
    <t>-</t>
  </si>
  <si>
    <r>
      <rPr>
        <sz val="10"/>
        <color indexed="8"/>
        <rFont val="Arial"/>
      </rPr>
      <t>LAG-Management</t>
    </r>
  </si>
  <si>
    <t>ja</t>
  </si>
  <si>
    <r>
      <rPr>
        <sz val="10"/>
        <color indexed="8"/>
        <rFont val="Arial"/>
      </rPr>
      <t>Tittmoning und seine Mühlen</t>
    </r>
  </si>
  <si>
    <r>
      <rPr>
        <sz val="10"/>
        <color indexed="8"/>
        <rFont val="Arial"/>
      </rPr>
      <t>Stadt Tittmoning</t>
    </r>
  </si>
  <si>
    <r>
      <rPr>
        <sz val="10"/>
        <color indexed="8"/>
        <rFont val="Arial"/>
      </rPr>
      <t>E</t>
    </r>
  </si>
  <si>
    <r>
      <rPr>
        <sz val="10"/>
        <color indexed="8"/>
        <rFont val="Arial"/>
      </rPr>
      <t>EZ 3</t>
    </r>
  </si>
  <si>
    <r>
      <rPr>
        <sz val="10"/>
        <color indexed="8"/>
        <rFont val="Arial"/>
      </rPr>
      <t>Aktiv- u. Freizeitbereich Inhausen</t>
    </r>
  </si>
  <si>
    <r>
      <rPr>
        <sz val="10"/>
        <color indexed="8"/>
        <rFont val="Arial"/>
      </rPr>
      <t>TUS Engelsberg</t>
    </r>
  </si>
  <si>
    <r>
      <rPr>
        <sz val="10"/>
        <color indexed="8"/>
        <rFont val="Arial"/>
      </rPr>
      <t>EZ 4</t>
    </r>
  </si>
  <si>
    <r>
      <rPr>
        <sz val="10"/>
        <color indexed="8"/>
        <rFont val="Arial"/>
      </rPr>
      <t>Pumptrack Traunreut</t>
    </r>
  </si>
  <si>
    <r>
      <rPr>
        <sz val="10"/>
        <color indexed="8"/>
        <rFont val="Arial"/>
      </rPr>
      <t>Stadt Traunreut</t>
    </r>
  </si>
  <si>
    <r>
      <rPr>
        <sz val="10"/>
        <color indexed="18"/>
        <rFont val="Arial"/>
      </rPr>
      <t>abc coworking</t>
    </r>
  </si>
  <si>
    <r>
      <rPr>
        <sz val="10"/>
        <color indexed="18"/>
        <rFont val="Arial"/>
      </rPr>
      <t>abc Ladenbau GmbH</t>
    </r>
  </si>
  <si>
    <r>
      <rPr>
        <sz val="10"/>
        <color indexed="18"/>
        <rFont val="Arial"/>
      </rPr>
      <t>E</t>
    </r>
  </si>
  <si>
    <r>
      <rPr>
        <sz val="10"/>
        <color indexed="18"/>
        <rFont val="Arial"/>
      </rPr>
      <t>EZ 3</t>
    </r>
  </si>
  <si>
    <r>
      <rPr>
        <sz val="10"/>
        <color indexed="8"/>
        <rFont val="Arial"/>
      </rPr>
      <t>Inneneinrichtung "Alte Turnhalle"</t>
    </r>
  </si>
  <si>
    <r>
      <rPr>
        <sz val="10"/>
        <color indexed="8"/>
        <rFont val="Arial"/>
      </rPr>
      <t>Gemeinde Garching a.Alz</t>
    </r>
  </si>
  <si>
    <r>
      <rPr>
        <sz val="10"/>
        <color indexed="8"/>
        <rFont val="Arial"/>
      </rPr>
      <t>Captain Hook Boulderhalle Chiemgau</t>
    </r>
  </si>
  <si>
    <r>
      <rPr>
        <sz val="10"/>
        <color indexed="8"/>
        <rFont val="Arial"/>
      </rPr>
      <t>Chiemgau Boulder Sports GmbH</t>
    </r>
  </si>
  <si>
    <r>
      <rPr>
        <sz val="10"/>
        <color indexed="8"/>
        <rFont val="Arial"/>
      </rPr>
      <t>Umsetzung Wandern Fridolfing</t>
    </r>
  </si>
  <si>
    <r>
      <rPr>
        <sz val="10"/>
        <color indexed="8"/>
        <rFont val="Arial"/>
      </rPr>
      <t>Gemeinde Fridolfing</t>
    </r>
  </si>
  <si>
    <r>
      <rPr>
        <sz val="10"/>
        <color indexed="8"/>
        <rFont val="Arial"/>
      </rPr>
      <t>Bike Park Fridolfing</t>
    </r>
  </si>
  <si>
    <r>
      <rPr>
        <sz val="10"/>
        <color indexed="8"/>
        <rFont val="Arial"/>
      </rPr>
      <t>Errichtung Alwetterplätze</t>
    </r>
  </si>
  <si>
    <r>
      <rPr>
        <sz val="10"/>
        <color indexed="8"/>
        <rFont val="Arial"/>
      </rPr>
      <t>TSV Tittmoning</t>
    </r>
  </si>
  <si>
    <r>
      <rPr>
        <sz val="10"/>
        <color indexed="8"/>
        <rFont val="Arial"/>
      </rPr>
      <t>EZ 2</t>
    </r>
  </si>
  <si>
    <r>
      <rPr>
        <sz val="10"/>
        <color indexed="8"/>
        <rFont val="Arial"/>
      </rPr>
      <t>Unterstützung Bürgerengagement</t>
    </r>
  </si>
  <si>
    <r>
      <rPr>
        <sz val="10"/>
        <color indexed="8"/>
        <rFont val="Arial"/>
      </rPr>
      <t>LAG LEADER Traun-Alz-Salzach</t>
    </r>
  </si>
  <si>
    <r>
      <rPr>
        <sz val="10"/>
        <color indexed="8"/>
        <rFont val="Arial"/>
      </rPr>
      <t>Mehrgenerationenplatz Asten</t>
    </r>
  </si>
  <si>
    <r>
      <rPr>
        <sz val="10"/>
        <color indexed="8"/>
        <rFont val="Arial"/>
      </rPr>
      <t>Haus der Musik und Kultur</t>
    </r>
  </si>
  <si>
    <r>
      <rPr>
        <sz val="10"/>
        <color indexed="8"/>
        <rFont val="Arial"/>
      </rPr>
      <t>Gemeinde Engelsberg</t>
    </r>
  </si>
  <si>
    <r>
      <rPr>
        <sz val="10"/>
        <color indexed="8"/>
        <rFont val="Arial"/>
      </rPr>
      <t>GWÖ goes Europe</t>
    </r>
  </si>
  <si>
    <r>
      <rPr>
        <sz val="10"/>
        <color indexed="8"/>
        <rFont val="Arial"/>
      </rPr>
      <t>Zukunftsregion Rupertiwinkel</t>
    </r>
  </si>
  <si>
    <r>
      <rPr>
        <sz val="10"/>
        <color indexed="8"/>
        <rFont val="Arial"/>
      </rPr>
      <t>K-T</t>
    </r>
  </si>
  <si>
    <r>
      <rPr>
        <sz val="10"/>
        <color indexed="8"/>
        <rFont val="Arial"/>
      </rPr>
      <t>Dorfbackofen Lindach</t>
    </r>
  </si>
  <si>
    <r>
      <rPr>
        <sz val="10"/>
        <color indexed="8"/>
        <rFont val="Arial"/>
      </rPr>
      <t>Dorfbackverein Lindach</t>
    </r>
  </si>
  <si>
    <r>
      <rPr>
        <sz val="10"/>
        <color indexed="8"/>
        <rFont val="Arial"/>
      </rPr>
      <t>Zentralgebäude Inneneinrichtung</t>
    </r>
  </si>
  <si>
    <r>
      <rPr>
        <sz val="10"/>
        <color indexed="8"/>
        <rFont val="Arial"/>
      </rPr>
      <t>Begegnungsstätte Traunwalchen</t>
    </r>
  </si>
  <si>
    <r>
      <rPr>
        <sz val="10"/>
        <color indexed="8"/>
        <rFont val="Arial"/>
      </rPr>
      <t>Trachtenverein Traunwalchen</t>
    </r>
  </si>
  <si>
    <r>
      <rPr>
        <sz val="10"/>
        <color indexed="8"/>
        <rFont val="Arial"/>
      </rPr>
      <t>Barrierefreiheit Marktler Bürgerhaus</t>
    </r>
  </si>
  <si>
    <r>
      <rPr>
        <sz val="10"/>
        <color indexed="8"/>
        <rFont val="Arial"/>
      </rPr>
      <t>Markt Marktl</t>
    </r>
  </si>
  <si>
    <r>
      <rPr>
        <sz val="10"/>
        <color indexed="8"/>
        <rFont val="Arial"/>
      </rPr>
      <t>Allwetterplatz Kastl</t>
    </r>
  </si>
  <si>
    <r>
      <rPr>
        <sz val="10"/>
        <color indexed="8"/>
        <rFont val="Arial"/>
      </rPr>
      <t>Gemeinde Kastl</t>
    </r>
  </si>
  <si>
    <r>
      <rPr>
        <sz val="10"/>
        <color indexed="8"/>
        <rFont val="Arial"/>
      </rPr>
      <t>Feinste Kunst für Kinder in Not</t>
    </r>
  </si>
  <si>
    <r>
      <rPr>
        <sz val="10"/>
        <color indexed="8"/>
        <rFont val="Arial"/>
      </rPr>
      <t>Kulturverein Assing 7</t>
    </r>
  </si>
  <si>
    <r>
      <rPr>
        <sz val="10"/>
        <color indexed="8"/>
        <rFont val="Arial"/>
      </rPr>
      <t>zurückgezogen</t>
    </r>
  </si>
  <si>
    <r>
      <rPr>
        <sz val="10"/>
        <color indexed="8"/>
        <rFont val="Arial"/>
      </rPr>
      <t>Barrierefreier Veranstaltungsraum</t>
    </r>
  </si>
  <si>
    <r>
      <rPr>
        <sz val="10"/>
        <color indexed="8"/>
        <rFont val="Arial"/>
      </rPr>
      <t>Gemeinde Tacherting</t>
    </r>
  </si>
  <si>
    <t>Summe der beschlossenen bzw. bewilligten Zuwendung</t>
  </si>
  <si>
    <t>Restbudget der LAG</t>
  </si>
  <si>
    <t>Finanzplan</t>
  </si>
  <si>
    <t>Finanzplan der LAG</t>
  </si>
  <si>
    <t>Entwicklungsziel</t>
  </si>
  <si>
    <t>beschlossene bzw. bewilligte Zuwendung</t>
  </si>
  <si>
    <t>Name Entwicklungsziel</t>
  </si>
  <si>
    <r>
      <rPr>
        <sz val="10"/>
        <color indexed="8"/>
        <rFont val="Arial"/>
      </rPr>
      <t>Klima u. Resourcen schützen</t>
    </r>
  </si>
  <si>
    <r>
      <rPr>
        <sz val="10"/>
        <color indexed="8"/>
        <rFont val="Arial"/>
      </rPr>
      <t>Daseinsvorsorge sichern, demograph. Wandel gestalten</t>
    </r>
  </si>
  <si>
    <r>
      <rPr>
        <sz val="10"/>
        <color indexed="8"/>
        <rFont val="Arial"/>
      </rPr>
      <t>Förderung der regionalen Wertschöpfung</t>
    </r>
  </si>
  <si>
    <r>
      <rPr>
        <sz val="10"/>
        <color indexed="8"/>
        <rFont val="Arial"/>
      </rPr>
      <t>abc coworking</t>
    </r>
  </si>
  <si>
    <r>
      <rPr>
        <sz val="10"/>
        <color indexed="8"/>
        <rFont val="Arial"/>
      </rPr>
      <t>abc Ladenbau GmbH</t>
    </r>
  </si>
  <si>
    <r>
      <rPr>
        <sz val="10"/>
        <color indexed="8"/>
        <rFont val="Arial"/>
      </rPr>
      <t>Förderung des sozialen Zusammenhalts</t>
    </r>
  </si>
  <si>
    <t>Indikatoren</t>
  </si>
  <si>
    <t>Indikatorblatt muss bei Bedarf ggf. selbst erstellt werden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</si>
</sst>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 &quot;* #,##0.00&quot; € &quot;;&quot;-&quot;* #,##0.00&quot; € &quot;;&quot; &quot;* &quot;-&quot;??&quot; € &quot;"/>
    <numFmt numFmtId="60" formatCode="#,##0.00&quot; €&quot;"/>
    <numFmt numFmtId="61" formatCode="&quot; &quot;* #,##0.00&quot;   &quot;;&quot;-&quot;* #,##0.00&quot;   &quot;;&quot; &quot;* &quot;-&quot;??&quot;   &quot;"/>
  </numFmts>
  <fonts count="24">
    <font>
      <sz val="11"/>
      <color indexed="8"/>
      <name val="Arial"/>
    </font>
    <font>
      <sz val="12"/>
      <color indexed="8"/>
      <name val="Arial"/>
    </font>
    <font>
      <sz val="14"/>
      <color indexed="8"/>
      <name val="Arial"/>
    </font>
    <font>
      <sz val="12"/>
      <color indexed="8"/>
      <name val="Helvetica Neue"/>
    </font>
    <font>
      <u val="single"/>
      <sz val="12"/>
      <color indexed="11"/>
      <name val="Arial"/>
    </font>
    <font>
      <sz val="15"/>
      <color indexed="8"/>
      <name val="Calibri"/>
    </font>
    <font>
      <b val="1"/>
      <sz val="16"/>
      <color indexed="8"/>
      <name val="Arial"/>
    </font>
    <font>
      <b val="1"/>
      <sz val="11"/>
      <color indexed="8"/>
      <name val="Arial"/>
    </font>
    <font>
      <b val="1"/>
      <sz val="10"/>
      <color indexed="8"/>
      <name val="Arial"/>
    </font>
    <font>
      <i val="1"/>
      <sz val="10"/>
      <color indexed="8"/>
      <name val="Arial"/>
    </font>
    <font>
      <sz val="10"/>
      <color indexed="8"/>
      <name val="Arial"/>
    </font>
    <font>
      <sz val="11"/>
      <color indexed="8"/>
      <name val="Helvetica Neue"/>
    </font>
    <font>
      <b val="1"/>
      <i val="1"/>
      <sz val="10"/>
      <color indexed="8"/>
      <name val="Arial"/>
    </font>
    <font>
      <sz val="10"/>
      <color indexed="18"/>
      <name val="Arial"/>
    </font>
    <font>
      <sz val="11"/>
      <color indexed="19"/>
      <name val="Arial"/>
    </font>
    <font>
      <sz val="10"/>
      <color indexed="19"/>
      <name val="Arial"/>
    </font>
    <font>
      <sz val="11"/>
      <color indexed="18"/>
      <name val="Arial"/>
    </font>
    <font>
      <b val="1"/>
      <sz val="12"/>
      <color indexed="8"/>
      <name val="Arial"/>
    </font>
    <font>
      <b val="1"/>
      <sz val="14"/>
      <color indexed="23"/>
      <name val="Calibri"/>
    </font>
    <font>
      <sz val="18"/>
      <color indexed="8"/>
      <name val="Calibri"/>
    </font>
    <font>
      <b val="1"/>
      <sz val="14"/>
      <color indexed="26"/>
      <name val="Calibri"/>
    </font>
    <font>
      <b val="1"/>
      <sz val="14"/>
      <color indexed="27"/>
      <name val="Calibri"/>
    </font>
    <font>
      <b val="1"/>
      <sz val="14"/>
      <color indexed="28"/>
      <name val="Calibri"/>
    </font>
    <font>
      <b val="1"/>
      <sz val="14"/>
      <color indexed="29"/>
      <name val="Calibri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50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 style="thin">
        <color indexed="13"/>
      </right>
      <top/>
      <bottom/>
      <diagonal/>
    </border>
    <border>
      <left/>
      <right/>
      <top/>
      <bottom/>
      <diagonal/>
    </border>
    <border>
      <left style="thin">
        <color indexed="13"/>
      </left>
      <right style="thin">
        <color indexed="13"/>
      </right>
      <top/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6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23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23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23"/>
      </top>
      <bottom style="thin">
        <color indexed="16"/>
      </bottom>
      <diagonal/>
    </border>
    <border>
      <left style="thin">
        <color indexed="13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6"/>
      </top>
      <bottom style="thin">
        <color indexed="8"/>
      </bottom>
      <diagonal/>
    </border>
    <border>
      <left style="thin">
        <color indexed="8"/>
      </left>
      <right/>
      <top style="thin">
        <color indexed="16"/>
      </top>
      <bottom style="thin">
        <color indexed="8"/>
      </bottom>
      <diagonal/>
    </border>
    <border>
      <left/>
      <right/>
      <top style="thin">
        <color indexed="16"/>
      </top>
      <bottom style="thin">
        <color indexed="8"/>
      </bottom>
      <diagonal/>
    </border>
    <border>
      <left style="thin">
        <color indexed="13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16"/>
      </bottom>
      <diagonal/>
    </border>
    <border>
      <left style="thin">
        <color indexed="13"/>
      </left>
      <right style="thin">
        <color indexed="13"/>
      </right>
      <top style="thin">
        <color indexed="16"/>
      </top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41">
    <xf numFmtId="0" fontId="0" applyNumberFormat="0" applyFont="1" applyFill="0" applyBorder="0" applyAlignment="1" applyProtection="0">
      <alignment vertical="bottom"/>
    </xf>
    <xf numFmtId="0" fontId="1" applyNumberFormat="0" applyFont="1" applyFill="0" applyBorder="0" applyAlignment="1" applyProtection="0">
      <alignment horizontal="left" vertical="bottom" wrapText="1"/>
    </xf>
    <xf numFmtId="0" fontId="2" applyNumberFormat="0" applyFont="1" applyFill="0" applyBorder="0" applyAlignment="1" applyProtection="0">
      <alignment horizontal="left" vertical="bottom"/>
    </xf>
    <xf numFmtId="0" fontId="1" fillId="2" applyNumberFormat="0" applyFont="1" applyFill="1" applyBorder="0" applyAlignment="1" applyProtection="0">
      <alignment horizontal="left" vertical="bottom"/>
    </xf>
    <xf numFmtId="0" fontId="1" fillId="3" applyNumberFormat="0" applyFont="1" applyFill="1" applyBorder="0" applyAlignment="1" applyProtection="0">
      <alignment horizontal="left" vertical="bottom"/>
    </xf>
    <xf numFmtId="0" fontId="4" fillId="3" applyNumberFormat="0" applyFont="1" applyFill="1" applyBorder="0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49" fontId="6" fillId="4" borderId="1" applyNumberFormat="1" applyFont="1" applyFill="1" applyBorder="1" applyAlignment="1" applyProtection="0">
      <alignment horizontal="left" vertical="center" wrapText="1"/>
    </xf>
    <xf numFmtId="0" fontId="6" fillId="4" borderId="2" applyNumberFormat="0" applyFont="1" applyFill="1" applyBorder="1" applyAlignment="1" applyProtection="0">
      <alignment horizontal="left" vertical="center" wrapText="1"/>
    </xf>
    <xf numFmtId="49" fontId="0" fillId="5" borderId="3" applyNumberFormat="1" applyFont="1" applyFill="1" applyBorder="1" applyAlignment="1" applyProtection="0">
      <alignment horizontal="center" vertical="center"/>
    </xf>
    <xf numFmtId="49" fontId="0" fillId="4" borderId="4" applyNumberFormat="1" applyFont="1" applyFill="1" applyBorder="1" applyAlignment="1" applyProtection="0">
      <alignment vertical="center"/>
    </xf>
    <xf numFmtId="0" fontId="0" fillId="4" borderId="1" applyNumberFormat="0" applyFont="1" applyFill="1" applyBorder="1" applyAlignment="1" applyProtection="0">
      <alignment vertical="center"/>
    </xf>
    <xf numFmtId="0" fontId="0" fillId="4" borderId="1" applyNumberFormat="0" applyFont="1" applyFill="1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fillId="4" borderId="5" applyNumberFormat="0" applyFont="1" applyFill="1" applyBorder="1" applyAlignment="1" applyProtection="0">
      <alignment vertical="center"/>
    </xf>
    <xf numFmtId="0" fontId="0" fillId="4" borderId="5" applyNumberFormat="0" applyFont="1" applyFill="1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2" fillId="4" borderId="1" applyNumberFormat="0" applyFont="1" applyFill="1" applyBorder="1" applyAlignment="1" applyProtection="0">
      <alignment horizontal="left" vertical="center"/>
    </xf>
    <xf numFmtId="0" fontId="0" borderId="6" applyNumberFormat="0" applyFont="1" applyFill="0" applyBorder="1" applyAlignment="1" applyProtection="0">
      <alignment vertical="bottom"/>
    </xf>
    <xf numFmtId="0" fontId="0" fillId="4" borderId="2" applyNumberFormat="0" applyFont="1" applyFill="1" applyBorder="1" applyAlignment="1" applyProtection="0">
      <alignment vertical="bottom"/>
    </xf>
    <xf numFmtId="0" fontId="0" fillId="5" borderId="7" applyNumberFormat="0" applyFont="1" applyFill="1" applyBorder="1" applyAlignment="1" applyProtection="0">
      <alignment vertical="bottom"/>
    </xf>
    <xf numFmtId="49" fontId="0" fillId="4" borderId="4" applyNumberFormat="1" applyFont="1" applyFill="1" applyBorder="1" applyAlignment="1" applyProtection="0">
      <alignment horizontal="center" vertical="center"/>
    </xf>
    <xf numFmtId="49" fontId="0" fillId="4" borderId="1" applyNumberFormat="1" applyFont="1" applyFill="1" applyBorder="1" applyAlignment="1" applyProtection="0">
      <alignment vertical="center"/>
    </xf>
    <xf numFmtId="0" fontId="0" fillId="4" borderId="1" applyNumberFormat="0" applyFont="1" applyFill="1" applyBorder="1" applyAlignment="1" applyProtection="0">
      <alignment horizontal="center" vertical="center"/>
    </xf>
    <xf numFmtId="0" fontId="0" borderId="2" applyNumberFormat="0" applyFont="1" applyFill="0" applyBorder="1" applyAlignment="1" applyProtection="0">
      <alignment vertical="bottom"/>
    </xf>
    <xf numFmtId="49" fontId="0" fillId="6" borderId="7" applyNumberFormat="1" applyFont="1" applyFill="1" applyBorder="1" applyAlignment="1" applyProtection="0">
      <alignment vertical="center"/>
    </xf>
    <xf numFmtId="49" fontId="0" fillId="6" borderId="7" applyNumberFormat="1" applyFont="1" applyFill="1" applyBorder="1" applyAlignment="1" applyProtection="0">
      <alignment horizontal="center" vertical="center"/>
    </xf>
    <xf numFmtId="49" fontId="0" fillId="5" borderId="7" applyNumberFormat="1" applyFont="1" applyFill="1" applyBorder="1" applyAlignment="1" applyProtection="0">
      <alignment horizontal="center" vertical="center" wrapText="1"/>
    </xf>
    <xf numFmtId="0" fontId="0" fillId="5" borderId="7" applyNumberFormat="0" applyFont="1" applyFill="1" applyBorder="1" applyAlignment="1" applyProtection="0">
      <alignment horizontal="center" vertical="center" wrapText="1"/>
    </xf>
    <xf numFmtId="0" fontId="0" borderId="4" applyNumberFormat="0" applyFont="1" applyFill="0" applyBorder="1" applyAlignment="1" applyProtection="0">
      <alignment vertical="bottom"/>
    </xf>
    <xf numFmtId="49" fontId="0" fillId="4" borderId="1" applyNumberFormat="1" applyFont="1" applyFill="1" applyBorder="1" applyAlignment="1" applyProtection="0">
      <alignment horizontal="left" vertical="center"/>
    </xf>
    <xf numFmtId="0" fontId="0" fillId="4" borderId="2" applyNumberFormat="0" applyFont="1" applyFill="1" applyBorder="1" applyAlignment="1" applyProtection="0">
      <alignment horizontal="left" vertical="center"/>
    </xf>
    <xf numFmtId="14" fontId="0" fillId="5" borderId="7" applyNumberFormat="1" applyFont="1" applyFill="1" applyBorder="1" applyAlignment="1" applyProtection="0">
      <alignment horizontal="center" vertical="center"/>
    </xf>
    <xf numFmtId="14" fontId="0" fillId="4" borderId="4" applyNumberFormat="1" applyFont="1" applyFill="1" applyBorder="1" applyAlignment="1" applyProtection="0">
      <alignment vertical="center"/>
    </xf>
    <xf numFmtId="0" fontId="0" fillId="6" borderId="7" applyNumberFormat="0" applyFont="1" applyFill="1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0" fontId="0" fillId="4" borderId="8" applyNumberFormat="0" applyFont="1" applyFill="1" applyBorder="1" applyAlignment="1" applyProtection="0">
      <alignment vertical="center"/>
    </xf>
    <xf numFmtId="49" fontId="1" fillId="4" borderId="1" applyNumberFormat="1" applyFont="1" applyFill="1" applyBorder="1" applyAlignment="1" applyProtection="0">
      <alignment horizontal="center" vertical="center" wrapText="1"/>
    </xf>
    <xf numFmtId="0" fontId="1" fillId="4" borderId="1" applyNumberFormat="0" applyFont="1" applyFill="1" applyBorder="1" applyAlignment="1" applyProtection="0">
      <alignment horizontal="center" vertical="center" wrapText="1"/>
    </xf>
    <xf numFmtId="0" fontId="1" fillId="4" borderId="1" applyNumberFormat="0" applyFont="1" applyFill="1" applyBorder="1" applyAlignment="1" applyProtection="0">
      <alignment horizontal="right" vertical="center" wrapText="1"/>
    </xf>
    <xf numFmtId="0" fontId="1" fillId="4" borderId="9" applyNumberFormat="0" applyFont="1" applyFill="1" applyBorder="1" applyAlignment="1" applyProtection="0">
      <alignment vertical="center"/>
    </xf>
    <xf numFmtId="0" fontId="0" fillId="4" borderId="9" applyNumberFormat="0" applyFont="1" applyFill="1" applyBorder="1" applyAlignment="1" applyProtection="0">
      <alignment horizontal="center" vertical="center"/>
    </xf>
    <xf numFmtId="0" fontId="0" borderId="9" applyNumberFormat="0" applyFont="1" applyFill="0" applyBorder="1" applyAlignment="1" applyProtection="0">
      <alignment vertical="bottom"/>
    </xf>
    <xf numFmtId="0" fontId="0" fillId="4" borderId="9" applyNumberFormat="0" applyFont="1" applyFill="1" applyBorder="1" applyAlignment="1" applyProtection="0">
      <alignment vertical="bottom"/>
    </xf>
    <xf numFmtId="0" fontId="0" fillId="4" borderId="9" applyNumberFormat="0" applyFont="1" applyFill="1" applyBorder="1" applyAlignment="1" applyProtection="0">
      <alignment vertical="center"/>
    </xf>
    <xf numFmtId="0" fontId="0" fillId="4" borderId="10" applyNumberFormat="0" applyFont="1" applyFill="1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7" fillId="7" borderId="11" applyNumberFormat="1" applyFont="1" applyFill="1" applyBorder="1" applyAlignment="1" applyProtection="0">
      <alignment horizontal="center" vertical="center"/>
    </xf>
    <xf numFmtId="0" fontId="7" fillId="7" borderId="12" applyNumberFormat="0" applyFont="1" applyFill="1" applyBorder="1" applyAlignment="1" applyProtection="0">
      <alignment horizontal="center" vertical="center"/>
    </xf>
    <xf numFmtId="0" fontId="7" fillId="7" borderId="13" applyNumberFormat="0" applyFont="1" applyFill="1" applyBorder="1" applyAlignment="1" applyProtection="0">
      <alignment horizontal="center" vertical="center"/>
    </xf>
    <xf numFmtId="49" fontId="7" fillId="7" borderId="14" applyNumberFormat="1" applyFont="1" applyFill="1" applyBorder="1" applyAlignment="1" applyProtection="0">
      <alignment horizontal="center" vertical="center"/>
    </xf>
    <xf numFmtId="49" fontId="7" fillId="7" borderId="13" applyNumberFormat="1" applyFont="1" applyFill="1" applyBorder="1" applyAlignment="1" applyProtection="0">
      <alignment horizontal="center" vertical="center"/>
    </xf>
    <xf numFmtId="0" fontId="7" fillId="4" borderId="15" applyNumberFormat="0" applyFont="1" applyFill="1" applyBorder="1" applyAlignment="1" applyProtection="0">
      <alignment horizontal="center" vertical="center"/>
    </xf>
    <xf numFmtId="49" fontId="8" fillId="8" borderId="16" applyNumberFormat="1" applyFont="1" applyFill="1" applyBorder="1" applyAlignment="1" applyProtection="0">
      <alignment horizontal="center" vertical="center" wrapText="1"/>
    </xf>
    <xf numFmtId="49" fontId="8" fillId="8" borderId="17" applyNumberFormat="1" applyFont="1" applyFill="1" applyBorder="1" applyAlignment="1" applyProtection="0">
      <alignment horizontal="center" vertical="center" wrapText="1"/>
    </xf>
    <xf numFmtId="49" fontId="8" fillId="8" borderId="18" applyNumberFormat="1" applyFont="1" applyFill="1" applyBorder="1" applyAlignment="1" applyProtection="0">
      <alignment horizontal="center" vertical="center" wrapText="1"/>
    </xf>
    <xf numFmtId="49" fontId="8" fillId="8" borderId="19" applyNumberFormat="1" applyFont="1" applyFill="1" applyBorder="1" applyAlignment="1" applyProtection="0">
      <alignment horizontal="center" vertical="center" wrapText="1"/>
    </xf>
    <xf numFmtId="0" fontId="10" fillId="4" borderId="20" applyNumberFormat="0" applyFont="1" applyFill="1" applyBorder="1" applyAlignment="1" applyProtection="0">
      <alignment horizontal="center" vertical="bottom" wrapText="1"/>
    </xf>
    <xf numFmtId="0" fontId="10" fillId="6" borderId="21" applyNumberFormat="1" applyFont="1" applyFill="1" applyBorder="1" applyAlignment="1" applyProtection="0">
      <alignment horizontal="center" vertical="center"/>
    </xf>
    <xf numFmtId="49" fontId="10" fillId="6" borderId="22" applyNumberFormat="1" applyFont="1" applyFill="1" applyBorder="1" applyAlignment="1" applyProtection="0">
      <alignment horizontal="left" vertical="center"/>
    </xf>
    <xf numFmtId="49" fontId="10" fillId="5" borderId="22" applyNumberFormat="1" applyFont="1" applyFill="1" applyBorder="1" applyAlignment="1" applyProtection="0">
      <alignment horizontal="left" vertical="center"/>
    </xf>
    <xf numFmtId="0" fontId="10" fillId="6" borderId="23" applyNumberFormat="0" applyFont="1" applyFill="1" applyBorder="1" applyAlignment="1" applyProtection="0">
      <alignment horizontal="center" vertical="center"/>
    </xf>
    <xf numFmtId="14" fontId="10" fillId="6" borderId="24" applyNumberFormat="1" applyFont="1" applyFill="1" applyBorder="1" applyAlignment="1" applyProtection="0">
      <alignment horizontal="center" vertical="center"/>
    </xf>
    <xf numFmtId="14" fontId="10" fillId="6" borderId="22" applyNumberFormat="1" applyFont="1" applyFill="1" applyBorder="1" applyAlignment="1" applyProtection="0">
      <alignment horizontal="center" vertical="center"/>
    </xf>
    <xf numFmtId="59" fontId="10" fillId="5" borderId="22" applyNumberFormat="1" applyFont="1" applyFill="1" applyBorder="1" applyAlignment="1" applyProtection="0">
      <alignment horizontal="right" vertical="center"/>
    </xf>
    <xf numFmtId="60" fontId="10" fillId="5" borderId="22" applyNumberFormat="1" applyFont="1" applyFill="1" applyBorder="1" applyAlignment="1" applyProtection="0">
      <alignment horizontal="right" vertical="center"/>
    </xf>
    <xf numFmtId="10" fontId="10" fillId="5" borderId="22" applyNumberFormat="1" applyFont="1" applyFill="1" applyBorder="1" applyAlignment="1" applyProtection="0">
      <alignment horizontal="center" vertical="center"/>
    </xf>
    <xf numFmtId="49" fontId="10" fillId="5" borderId="22" applyNumberFormat="1" applyFont="1" applyFill="1" applyBorder="1" applyAlignment="1" applyProtection="0">
      <alignment horizontal="center" vertical="center"/>
    </xf>
    <xf numFmtId="14" fontId="10" fillId="5" borderId="22" applyNumberFormat="1" applyFont="1" applyFill="1" applyBorder="1" applyAlignment="1" applyProtection="0">
      <alignment horizontal="center" vertical="center"/>
    </xf>
    <xf numFmtId="0" fontId="10" fillId="6" borderId="22" applyNumberFormat="0" applyFont="1" applyFill="1" applyBorder="1" applyAlignment="1" applyProtection="0">
      <alignment horizontal="center" vertical="center"/>
    </xf>
    <xf numFmtId="49" fontId="10" fillId="6" borderId="22" applyNumberFormat="1" applyFont="1" applyFill="1" applyBorder="1" applyAlignment="1" applyProtection="0">
      <alignment horizontal="center" vertical="center"/>
    </xf>
    <xf numFmtId="0" fontId="10" fillId="5" borderId="22" applyNumberFormat="0" applyFont="1" applyFill="1" applyBorder="1" applyAlignment="1" applyProtection="0">
      <alignment horizontal="left" vertical="center"/>
    </xf>
    <xf numFmtId="0" fontId="0" borderId="20" applyNumberFormat="0" applyFont="1" applyFill="0" applyBorder="1" applyAlignment="1" applyProtection="0">
      <alignment vertical="bottom"/>
    </xf>
    <xf numFmtId="0" fontId="10" fillId="6" borderId="25" applyNumberFormat="1" applyFont="1" applyFill="1" applyBorder="1" applyAlignment="1" applyProtection="0">
      <alignment horizontal="center" vertical="center"/>
    </xf>
    <xf numFmtId="49" fontId="10" fillId="5" borderId="25" applyNumberFormat="1" applyFont="1" applyFill="1" applyBorder="1" applyAlignment="1" applyProtection="0">
      <alignment horizontal="left" vertical="center"/>
    </xf>
    <xf numFmtId="49" fontId="10" fillId="5" borderId="26" applyNumberFormat="1" applyFont="1" applyFill="1" applyBorder="1" applyAlignment="1" applyProtection="0">
      <alignment horizontal="center" vertical="center"/>
    </xf>
    <xf numFmtId="14" fontId="10" fillId="5" borderId="27" applyNumberFormat="1" applyFont="1" applyFill="1" applyBorder="1" applyAlignment="1" applyProtection="0">
      <alignment horizontal="center" vertical="center"/>
    </xf>
    <xf numFmtId="14" fontId="10" fillId="6" borderId="25" applyNumberFormat="1" applyFont="1" applyFill="1" applyBorder="1" applyAlignment="1" applyProtection="0">
      <alignment horizontal="center" vertical="center"/>
    </xf>
    <xf numFmtId="59" fontId="10" fillId="5" borderId="25" applyNumberFormat="1" applyFont="1" applyFill="1" applyBorder="1" applyAlignment="1" applyProtection="0">
      <alignment horizontal="right" vertical="center"/>
    </xf>
    <xf numFmtId="60" fontId="10" fillId="5" borderId="25" applyNumberFormat="1" applyFont="1" applyFill="1" applyBorder="1" applyAlignment="1" applyProtection="0">
      <alignment horizontal="right" vertical="center"/>
    </xf>
    <xf numFmtId="10" fontId="10" fillId="5" borderId="25" applyNumberFormat="1" applyFont="1" applyFill="1" applyBorder="1" applyAlignment="1" applyProtection="0">
      <alignment horizontal="center" vertical="center"/>
    </xf>
    <xf numFmtId="1" fontId="10" fillId="5" borderId="25" applyNumberFormat="1" applyFont="1" applyFill="1" applyBorder="1" applyAlignment="1" applyProtection="0">
      <alignment horizontal="center" vertical="center"/>
    </xf>
    <xf numFmtId="49" fontId="10" fillId="5" borderId="25" applyNumberFormat="1" applyFont="1" applyFill="1" applyBorder="1" applyAlignment="1" applyProtection="0">
      <alignment horizontal="center" vertical="center"/>
    </xf>
    <xf numFmtId="14" fontId="10" fillId="5" borderId="25" applyNumberFormat="1" applyFont="1" applyFill="1" applyBorder="1" applyAlignment="1" applyProtection="0">
      <alignment horizontal="center" vertical="center"/>
    </xf>
    <xf numFmtId="0" fontId="10" fillId="5" borderId="25" applyNumberFormat="0" applyFont="1" applyFill="1" applyBorder="1" applyAlignment="1" applyProtection="0">
      <alignment horizontal="left" vertical="center"/>
    </xf>
    <xf numFmtId="0" fontId="10" fillId="6" borderId="17" applyNumberFormat="1" applyFont="1" applyFill="1" applyBorder="1" applyAlignment="1" applyProtection="0">
      <alignment horizontal="center" vertical="center"/>
    </xf>
    <xf numFmtId="49" fontId="10" fillId="5" borderId="17" applyNumberFormat="1" applyFont="1" applyFill="1" applyBorder="1" applyAlignment="1" applyProtection="0">
      <alignment horizontal="left" vertical="center"/>
    </xf>
    <xf numFmtId="49" fontId="10" fillId="5" borderId="18" applyNumberFormat="1" applyFont="1" applyFill="1" applyBorder="1" applyAlignment="1" applyProtection="0">
      <alignment horizontal="center" vertical="center"/>
    </xf>
    <xf numFmtId="14" fontId="10" fillId="5" borderId="19" applyNumberFormat="1" applyFont="1" applyFill="1" applyBorder="1" applyAlignment="1" applyProtection="0">
      <alignment horizontal="center" vertical="center"/>
    </xf>
    <xf numFmtId="14" fontId="10" fillId="6" borderId="17" applyNumberFormat="1" applyFont="1" applyFill="1" applyBorder="1" applyAlignment="1" applyProtection="0">
      <alignment horizontal="center" vertical="center"/>
    </xf>
    <xf numFmtId="59" fontId="10" fillId="5" borderId="17" applyNumberFormat="1" applyFont="1" applyFill="1" applyBorder="1" applyAlignment="1" applyProtection="0">
      <alignment horizontal="right" vertical="center"/>
    </xf>
    <xf numFmtId="60" fontId="10" fillId="5" borderId="17" applyNumberFormat="1" applyFont="1" applyFill="1" applyBorder="1" applyAlignment="1" applyProtection="0">
      <alignment horizontal="right" vertical="center"/>
    </xf>
    <xf numFmtId="10" fontId="10" fillId="5" borderId="17" applyNumberFormat="1" applyFont="1" applyFill="1" applyBorder="1" applyAlignment="1" applyProtection="0">
      <alignment horizontal="center" vertical="center"/>
    </xf>
    <xf numFmtId="1" fontId="10" fillId="5" borderId="17" applyNumberFormat="1" applyFont="1" applyFill="1" applyBorder="1" applyAlignment="1" applyProtection="0">
      <alignment horizontal="center" vertical="center"/>
    </xf>
    <xf numFmtId="49" fontId="10" fillId="5" borderId="17" applyNumberFormat="1" applyFont="1" applyFill="1" applyBorder="1" applyAlignment="1" applyProtection="0">
      <alignment horizontal="center" vertical="center"/>
    </xf>
    <xf numFmtId="14" fontId="10" fillId="5" borderId="17" applyNumberFormat="1" applyFont="1" applyFill="1" applyBorder="1" applyAlignment="1" applyProtection="0">
      <alignment horizontal="center" vertical="center"/>
    </xf>
    <xf numFmtId="0" fontId="10" fillId="5" borderId="17" applyNumberFormat="0" applyFont="1" applyFill="1" applyBorder="1" applyAlignment="1" applyProtection="0">
      <alignment horizontal="left" vertical="center"/>
    </xf>
    <xf numFmtId="49" fontId="13" fillId="5" borderId="17" applyNumberFormat="1" applyFont="1" applyFill="1" applyBorder="1" applyAlignment="1" applyProtection="0">
      <alignment horizontal="left" vertical="center"/>
    </xf>
    <xf numFmtId="49" fontId="13" fillId="5" borderId="18" applyNumberFormat="1" applyFont="1" applyFill="1" applyBorder="1" applyAlignment="1" applyProtection="0">
      <alignment horizontal="center" vertical="center"/>
    </xf>
    <xf numFmtId="14" fontId="13" fillId="5" borderId="19" applyNumberFormat="1" applyFont="1" applyFill="1" applyBorder="1" applyAlignment="1" applyProtection="0">
      <alignment horizontal="center" vertical="center"/>
    </xf>
    <xf numFmtId="14" fontId="13" fillId="6" borderId="17" applyNumberFormat="1" applyFont="1" applyFill="1" applyBorder="1" applyAlignment="1" applyProtection="0">
      <alignment horizontal="center" vertical="center"/>
    </xf>
    <xf numFmtId="59" fontId="13" fillId="5" borderId="17" applyNumberFormat="1" applyFont="1" applyFill="1" applyBorder="1" applyAlignment="1" applyProtection="0">
      <alignment horizontal="right" vertical="center"/>
    </xf>
    <xf numFmtId="10" fontId="13" fillId="5" borderId="17" applyNumberFormat="1" applyFont="1" applyFill="1" applyBorder="1" applyAlignment="1" applyProtection="0">
      <alignment horizontal="center" vertical="center"/>
    </xf>
    <xf numFmtId="49" fontId="0" borderId="20" applyNumberFormat="1" applyFont="1" applyFill="0" applyBorder="1" applyAlignment="1" applyProtection="0">
      <alignment vertical="bottom"/>
    </xf>
    <xf numFmtId="0" fontId="10" fillId="5" borderId="17" applyNumberFormat="0" applyFont="1" applyFill="1" applyBorder="1" applyAlignment="1" applyProtection="0">
      <alignment horizontal="center" vertical="center"/>
    </xf>
    <xf numFmtId="60" fontId="10" fillId="5" borderId="17" applyNumberFormat="1" applyFont="1" applyFill="1" applyBorder="1" applyAlignment="1" applyProtection="0">
      <alignment horizontal="center" vertical="center"/>
    </xf>
    <xf numFmtId="49" fontId="10" fillId="5" borderId="17" applyNumberFormat="1" applyFont="1" applyFill="1" applyBorder="1" applyAlignment="1" applyProtection="0">
      <alignment horizontal="right" vertical="center"/>
    </xf>
    <xf numFmtId="0" fontId="10" fillId="5" borderId="18" applyNumberFormat="0" applyFont="1" applyFill="1" applyBorder="1" applyAlignment="1" applyProtection="0">
      <alignment horizontal="center" vertical="center"/>
    </xf>
    <xf numFmtId="61" fontId="14" borderId="20" applyNumberFormat="1" applyFont="1" applyFill="0" applyBorder="1" applyAlignment="1" applyProtection="0">
      <alignment vertical="bottom"/>
    </xf>
    <xf numFmtId="61" fontId="0" borderId="20" applyNumberFormat="1" applyFont="1" applyFill="0" applyBorder="1" applyAlignment="1" applyProtection="0">
      <alignment vertical="bottom"/>
    </xf>
    <xf numFmtId="49" fontId="8" fillId="8" borderId="17" applyNumberFormat="1" applyFont="1" applyFill="1" applyBorder="1" applyAlignment="1" applyProtection="0">
      <alignment horizontal="center" vertical="center"/>
    </xf>
    <xf numFmtId="0" fontId="8" fillId="8" borderId="17" applyNumberFormat="0" applyFont="1" applyFill="1" applyBorder="1" applyAlignment="1" applyProtection="0">
      <alignment horizontal="left" vertical="center"/>
    </xf>
    <xf numFmtId="0" fontId="8" fillId="8" borderId="17" applyNumberFormat="0" applyFont="1" applyFill="1" applyBorder="1" applyAlignment="1" applyProtection="0">
      <alignment horizontal="left" vertical="center" wrapText="1"/>
    </xf>
    <xf numFmtId="0" fontId="8" fillId="8" borderId="18" applyNumberFormat="0" applyFont="1" applyFill="1" applyBorder="1" applyAlignment="1" applyProtection="0">
      <alignment horizontal="center" vertical="center"/>
    </xf>
    <xf numFmtId="0" fontId="8" fillId="8" borderId="19" applyNumberFormat="0" applyFont="1" applyFill="1" applyBorder="1" applyAlignment="1" applyProtection="0">
      <alignment horizontal="center" vertical="center"/>
    </xf>
    <xf numFmtId="0" fontId="8" fillId="8" borderId="17" applyNumberFormat="0" applyFont="1" applyFill="1" applyBorder="1" applyAlignment="1" applyProtection="0">
      <alignment horizontal="center" vertical="center"/>
    </xf>
    <xf numFmtId="59" fontId="8" fillId="8" borderId="17" applyNumberFormat="1" applyFont="1" applyFill="1" applyBorder="1" applyAlignment="1" applyProtection="0">
      <alignment horizontal="right" vertical="center"/>
    </xf>
    <xf numFmtId="59" fontId="8" fillId="8" borderId="17" applyNumberFormat="1" applyFont="1" applyFill="1" applyBorder="1" applyAlignment="1" applyProtection="0">
      <alignment horizontal="center" vertical="center"/>
    </xf>
    <xf numFmtId="1" fontId="8" fillId="8" borderId="17" applyNumberFormat="1" applyFont="1" applyFill="1" applyBorder="1" applyAlignment="1" applyProtection="0">
      <alignment horizontal="center" vertical="center"/>
    </xf>
    <xf numFmtId="0" fontId="8" fillId="8" borderId="19" applyNumberFormat="0" applyFont="1" applyFill="1" applyBorder="1" applyAlignment="1" applyProtection="0">
      <alignment horizontal="left" vertical="center"/>
    </xf>
    <xf numFmtId="0" fontId="0" borderId="28" applyNumberFormat="0" applyFont="1" applyFill="0" applyBorder="1" applyAlignment="1" applyProtection="0">
      <alignment vertical="bottom"/>
    </xf>
    <xf numFmtId="0" fontId="0" fillId="4" borderId="28" applyNumberFormat="0" applyFont="1" applyFill="1" applyBorder="1" applyAlignment="1" applyProtection="0">
      <alignment vertical="bottom"/>
    </xf>
    <xf numFmtId="0" fontId="0" fillId="4" borderId="28" applyNumberFormat="0" applyFont="1" applyFill="1" applyBorder="1" applyAlignment="1" applyProtection="0">
      <alignment horizontal="right" vertical="bottom"/>
    </xf>
    <xf numFmtId="61" fontId="15" fillId="4" borderId="28" applyNumberFormat="1" applyFont="1" applyFill="1" applyBorder="1" applyAlignment="1" applyProtection="0">
      <alignment horizontal="right" vertical="bottom"/>
    </xf>
    <xf numFmtId="61" fontId="15" fillId="4" borderId="28" applyNumberFormat="1" applyFont="1" applyFill="1" applyBorder="1" applyAlignment="1" applyProtection="0">
      <alignment horizontal="center" vertical="center"/>
    </xf>
    <xf numFmtId="0" fontId="0" fillId="4" borderId="1" applyNumberFormat="0" applyFont="1" applyFill="1" applyBorder="1" applyAlignment="1" applyProtection="0">
      <alignment horizontal="right" vertical="bottom"/>
    </xf>
    <xf numFmtId="61" fontId="15" fillId="4" borderId="1" applyNumberFormat="1" applyFont="1" applyFill="1" applyBorder="1" applyAlignment="1" applyProtection="0">
      <alignment horizontal="right" vertical="bottom"/>
    </xf>
    <xf numFmtId="61" fontId="15" fillId="4" borderId="1" applyNumberFormat="1" applyFont="1" applyFill="1" applyBorder="1" applyAlignment="1" applyProtection="0">
      <alignment horizontal="center" vertical="center"/>
    </xf>
    <xf numFmtId="49" fontId="0" borderId="1" applyNumberFormat="1" applyFont="1" applyFill="0" applyBorder="1" applyAlignment="1" applyProtection="0">
      <alignment vertical="bottom"/>
    </xf>
    <xf numFmtId="61" fontId="0" fillId="4" borderId="1" applyNumberFormat="1" applyFont="1" applyFill="1" applyBorder="1" applyAlignment="1" applyProtection="0">
      <alignment horizontal="right" vertical="bottom"/>
    </xf>
    <xf numFmtId="61" fontId="0" fillId="4" borderId="1" applyNumberFormat="1" applyFont="1" applyFill="1" applyBorder="1" applyAlignment="1" applyProtection="0">
      <alignment vertical="center"/>
    </xf>
    <xf numFmtId="0" fontId="7" borderId="1" applyNumberFormat="0" applyFont="1" applyFill="0" applyBorder="1" applyAlignment="1" applyProtection="0">
      <alignment vertical="bottom"/>
    </xf>
    <xf numFmtId="61" fontId="14" borderId="1" applyNumberFormat="1" applyFont="1" applyFill="0" applyBorder="1" applyAlignment="1" applyProtection="0">
      <alignment vertical="bottom"/>
    </xf>
    <xf numFmtId="61" fontId="0" borderId="1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6" fillId="4" borderId="1" applyNumberFormat="1" applyFont="1" applyFill="1" applyBorder="1" applyAlignment="1" applyProtection="0">
      <alignment horizontal="left" vertical="center"/>
    </xf>
    <xf numFmtId="0" fontId="6" fillId="4" borderId="1" applyNumberFormat="0" applyFont="1" applyFill="1" applyBorder="1" applyAlignment="1" applyProtection="0">
      <alignment horizontal="left" vertical="center"/>
    </xf>
    <xf numFmtId="0" fontId="6" fillId="4" borderId="2" applyNumberFormat="0" applyFont="1" applyFill="1" applyBorder="1" applyAlignment="1" applyProtection="0">
      <alignment horizontal="left" vertical="center"/>
    </xf>
    <xf numFmtId="49" fontId="0" fillId="6" borderId="3" applyNumberFormat="1" applyFont="1" applyFill="1" applyBorder="1" applyAlignment="1" applyProtection="0">
      <alignment horizontal="center" vertical="center"/>
    </xf>
    <xf numFmtId="0" fontId="0" borderId="4" applyNumberFormat="0" applyFont="1" applyFill="0" applyBorder="1" applyAlignment="1" applyProtection="0">
      <alignment horizontal="center" vertical="bottom"/>
    </xf>
    <xf numFmtId="0" fontId="0" fillId="4" borderId="1" applyNumberFormat="0" applyFont="1" applyFill="1" applyBorder="1" applyAlignment="1" applyProtection="0">
      <alignment horizontal="left" vertical="center"/>
    </xf>
    <xf numFmtId="0" fontId="0" borderId="1" applyNumberFormat="0" applyFont="1" applyFill="0" applyBorder="1" applyAlignment="1" applyProtection="0">
      <alignment horizontal="center" vertical="bottom"/>
    </xf>
    <xf numFmtId="0" fontId="0" fillId="5" borderId="7" applyNumberFormat="0" applyFont="1" applyFill="1" applyBorder="1" applyAlignment="1" applyProtection="0">
      <alignment vertical="center"/>
    </xf>
    <xf numFmtId="14" fontId="0" fillId="6" borderId="7" applyNumberFormat="1" applyFont="1" applyFill="1" applyBorder="1" applyAlignment="1" applyProtection="0">
      <alignment horizontal="center" vertical="center"/>
    </xf>
    <xf numFmtId="0" fontId="0" borderId="2" applyNumberFormat="0" applyFont="1" applyFill="0" applyBorder="1" applyAlignment="1" applyProtection="0">
      <alignment horizontal="center" vertical="bottom"/>
    </xf>
    <xf numFmtId="0" fontId="0" fillId="6" borderId="7" applyNumberFormat="0" applyFont="1" applyFill="1" applyBorder="1" applyAlignment="1" applyProtection="0">
      <alignment vertical="center"/>
    </xf>
    <xf numFmtId="0" fontId="16" borderId="9" applyNumberFormat="0" applyFont="1" applyFill="0" applyBorder="1" applyAlignment="1" applyProtection="0">
      <alignment vertical="bottom"/>
    </xf>
    <xf numFmtId="49" fontId="8" fillId="6" borderId="17" applyNumberFormat="1" applyFont="1" applyFill="1" applyBorder="1" applyAlignment="1" applyProtection="0">
      <alignment horizontal="left" vertical="center" wrapText="1"/>
    </xf>
    <xf numFmtId="49" fontId="17" fillId="6" borderId="17" applyNumberFormat="1" applyFont="1" applyFill="1" applyBorder="1" applyAlignment="1" applyProtection="0">
      <alignment horizontal="center" vertical="center" wrapText="1"/>
    </xf>
    <xf numFmtId="49" fontId="8" fillId="6" borderId="17" applyNumberFormat="1" applyFont="1" applyFill="1" applyBorder="1" applyAlignment="1" applyProtection="0">
      <alignment horizontal="center" vertical="center" wrapText="1"/>
    </xf>
    <xf numFmtId="59" fontId="8" fillId="5" borderId="17" applyNumberFormat="1" applyFont="1" applyFill="1" applyBorder="1" applyAlignment="1" applyProtection="0">
      <alignment horizontal="left" vertical="center" wrapText="1"/>
    </xf>
    <xf numFmtId="49" fontId="10" fillId="6" borderId="17" applyNumberFormat="1" applyFont="1" applyFill="1" applyBorder="1" applyAlignment="1" applyProtection="0">
      <alignment horizontal="center" vertical="center" wrapText="1"/>
    </xf>
    <xf numFmtId="0" fontId="0" fillId="6" borderId="29" applyNumberFormat="1" applyFont="1" applyFill="1" applyBorder="1" applyAlignment="1" applyProtection="0">
      <alignment horizontal="center" vertical="center" wrapText="1"/>
    </xf>
    <xf numFmtId="49" fontId="10" fillId="6" borderId="29" applyNumberFormat="1" applyFont="1" applyFill="1" applyBorder="1" applyAlignment="1" applyProtection="0">
      <alignment horizontal="left" vertical="center" wrapText="1"/>
    </xf>
    <xf numFmtId="49" fontId="10" fillId="6" borderId="29" applyNumberFormat="1" applyFont="1" applyFill="1" applyBorder="1" applyAlignment="1" applyProtection="0">
      <alignment horizontal="center" vertical="center" wrapText="1"/>
    </xf>
    <xf numFmtId="59" fontId="10" fillId="6" borderId="29" applyNumberFormat="1" applyFont="1" applyFill="1" applyBorder="1" applyAlignment="1" applyProtection="0">
      <alignment horizontal="left" vertical="center" wrapText="1"/>
    </xf>
    <xf numFmtId="0" fontId="10" fillId="6" borderId="29" applyNumberFormat="0" applyFont="1" applyFill="1" applyBorder="1" applyAlignment="1" applyProtection="0">
      <alignment horizontal="center" vertical="center" wrapText="1"/>
    </xf>
    <xf numFmtId="0" fontId="0" fillId="5" borderId="30" applyNumberFormat="1" applyFont="1" applyFill="1" applyBorder="1" applyAlignment="1" applyProtection="0">
      <alignment horizontal="center" vertical="center" wrapText="1"/>
    </xf>
    <xf numFmtId="0" fontId="0" fillId="6" borderId="30" applyNumberFormat="1" applyFont="1" applyFill="1" applyBorder="1" applyAlignment="1" applyProtection="0">
      <alignment horizontal="center" vertical="center" wrapText="1"/>
    </xf>
    <xf numFmtId="49" fontId="10" fillId="6" borderId="30" applyNumberFormat="1" applyFont="1" applyFill="1" applyBorder="1" applyAlignment="1" applyProtection="0">
      <alignment horizontal="left" vertical="center" wrapText="1"/>
    </xf>
    <xf numFmtId="0" fontId="10" fillId="6" borderId="30" applyNumberFormat="0" applyFont="1" applyFill="1" applyBorder="1" applyAlignment="1" applyProtection="0">
      <alignment horizontal="center" vertical="center" wrapText="1"/>
    </xf>
    <xf numFmtId="14" fontId="10" fillId="6" borderId="30" applyNumberFormat="1" applyFont="1" applyFill="1" applyBorder="1" applyAlignment="1" applyProtection="0">
      <alignment horizontal="center" vertical="center" wrapText="1"/>
    </xf>
    <xf numFmtId="1" fontId="10" fillId="5" borderId="30" applyNumberFormat="1" applyFont="1" applyFill="1" applyBorder="1" applyAlignment="1" applyProtection="0">
      <alignment horizontal="center" vertical="center" wrapText="1"/>
    </xf>
    <xf numFmtId="0" fontId="10" fillId="5" borderId="30" applyNumberFormat="1" applyFont="1" applyFill="1" applyBorder="1" applyAlignment="1" applyProtection="0">
      <alignment horizontal="center" vertical="center" wrapText="1"/>
    </xf>
    <xf numFmtId="59" fontId="10" fillId="6" borderId="30" applyNumberFormat="1" applyFont="1" applyFill="1" applyBorder="1" applyAlignment="1" applyProtection="0">
      <alignment horizontal="left" vertical="center" wrapText="1"/>
    </xf>
    <xf numFmtId="0" fontId="0" fillId="5" borderId="17" applyNumberFormat="1" applyFont="1" applyFill="1" applyBorder="1" applyAlignment="1" applyProtection="0">
      <alignment horizontal="center" vertical="center" wrapText="1"/>
    </xf>
    <xf numFmtId="0" fontId="0" fillId="6" borderId="17" applyNumberFormat="1" applyFont="1" applyFill="1" applyBorder="1" applyAlignment="1" applyProtection="0">
      <alignment horizontal="center" vertical="center" wrapText="1"/>
    </xf>
    <xf numFmtId="49" fontId="10" fillId="6" borderId="17" applyNumberFormat="1" applyFont="1" applyFill="1" applyBorder="1" applyAlignment="1" applyProtection="0">
      <alignment horizontal="left" vertical="center" wrapText="1"/>
    </xf>
    <xf numFmtId="0" fontId="10" fillId="6" borderId="31" applyNumberFormat="0" applyFont="1" applyFill="1" applyBorder="1" applyAlignment="1" applyProtection="0">
      <alignment horizontal="center" vertical="center" wrapText="1"/>
    </xf>
    <xf numFmtId="14" fontId="10" fillId="6" borderId="31" applyNumberFormat="1" applyFont="1" applyFill="1" applyBorder="1" applyAlignment="1" applyProtection="0">
      <alignment horizontal="center" vertical="center" wrapText="1"/>
    </xf>
    <xf numFmtId="1" fontId="10" fillId="5" borderId="17" applyNumberFormat="1" applyFont="1" applyFill="1" applyBorder="1" applyAlignment="1" applyProtection="0">
      <alignment horizontal="center" vertical="center" wrapText="1"/>
    </xf>
    <xf numFmtId="0" fontId="10" fillId="5" borderId="17" applyNumberFormat="1" applyFont="1" applyFill="1" applyBorder="1" applyAlignment="1" applyProtection="0">
      <alignment horizontal="center" vertical="center" wrapText="1"/>
    </xf>
    <xf numFmtId="59" fontId="10" fillId="6" borderId="31" applyNumberFormat="1" applyFont="1" applyFill="1" applyBorder="1" applyAlignment="1" applyProtection="0">
      <alignment horizontal="left" vertical="center" wrapText="1"/>
    </xf>
    <xf numFmtId="0" fontId="10" fillId="6" borderId="17" applyNumberFormat="0" applyFont="1" applyFill="1" applyBorder="1" applyAlignment="1" applyProtection="0">
      <alignment horizontal="center" vertical="center" wrapText="1"/>
    </xf>
    <xf numFmtId="0" fontId="10" fillId="6" borderId="32" applyNumberFormat="0" applyFont="1" applyFill="1" applyBorder="1" applyAlignment="1" applyProtection="0">
      <alignment horizontal="center" vertical="center" wrapText="1"/>
    </xf>
    <xf numFmtId="14" fontId="10" fillId="6" borderId="32" applyNumberFormat="1" applyFont="1" applyFill="1" applyBorder="1" applyAlignment="1" applyProtection="0">
      <alignment horizontal="center" vertical="center" wrapText="1"/>
    </xf>
    <xf numFmtId="59" fontId="10" fillId="6" borderId="32" applyNumberFormat="1" applyFont="1" applyFill="1" applyBorder="1" applyAlignment="1" applyProtection="0">
      <alignment horizontal="left" vertical="center" wrapText="1"/>
    </xf>
    <xf numFmtId="0" fontId="16" fillId="5" borderId="17" applyNumberFormat="1" applyFont="1" applyFill="1" applyBorder="1" applyAlignment="1" applyProtection="0">
      <alignment horizontal="center" vertical="center" wrapText="1"/>
    </xf>
    <xf numFmtId="0" fontId="16" fillId="6" borderId="17" applyNumberFormat="1" applyFont="1" applyFill="1" applyBorder="1" applyAlignment="1" applyProtection="0">
      <alignment horizontal="center" vertical="center" wrapText="1"/>
    </xf>
    <xf numFmtId="49" fontId="13" fillId="6" borderId="17" applyNumberFormat="1" applyFont="1" applyFill="1" applyBorder="1" applyAlignment="1" applyProtection="0">
      <alignment horizontal="left" vertical="center" wrapText="1"/>
    </xf>
    <xf numFmtId="0" fontId="13" fillId="6" borderId="31" applyNumberFormat="0" applyFont="1" applyFill="1" applyBorder="1" applyAlignment="1" applyProtection="0">
      <alignment horizontal="center" vertical="center" wrapText="1"/>
    </xf>
    <xf numFmtId="14" fontId="13" fillId="6" borderId="31" applyNumberFormat="1" applyFont="1" applyFill="1" applyBorder="1" applyAlignment="1" applyProtection="0">
      <alignment horizontal="center" vertical="center" wrapText="1"/>
    </xf>
    <xf numFmtId="1" fontId="13" fillId="5" borderId="17" applyNumberFormat="1" applyFont="1" applyFill="1" applyBorder="1" applyAlignment="1" applyProtection="0">
      <alignment horizontal="center" vertical="center" wrapText="1"/>
    </xf>
    <xf numFmtId="0" fontId="13" fillId="5" borderId="17" applyNumberFormat="1" applyFont="1" applyFill="1" applyBorder="1" applyAlignment="1" applyProtection="0">
      <alignment horizontal="center" vertical="center" wrapText="1"/>
    </xf>
    <xf numFmtId="59" fontId="13" fillId="6" borderId="31" applyNumberFormat="1" applyFont="1" applyFill="1" applyBorder="1" applyAlignment="1" applyProtection="0">
      <alignment horizontal="left" vertical="center" wrapText="1"/>
    </xf>
    <xf numFmtId="59" fontId="13" fillId="6" borderId="32" applyNumberFormat="1" applyFont="1" applyFill="1" applyBorder="1" applyAlignment="1" applyProtection="0">
      <alignment horizontal="left" vertical="center" wrapText="1"/>
    </xf>
    <xf numFmtId="0" fontId="10" fillId="6" borderId="32" applyNumberFormat="0" applyFont="1" applyFill="1" applyBorder="1" applyAlignment="1" applyProtection="0">
      <alignment horizontal="left" vertical="center" wrapText="1"/>
    </xf>
    <xf numFmtId="59" fontId="0" borderId="1" applyNumberFormat="1" applyFont="1" applyFill="0" applyBorder="1" applyAlignment="1" applyProtection="0">
      <alignment vertical="bottom"/>
    </xf>
    <xf numFmtId="0" fontId="0" fillId="5" borderId="17" applyNumberFormat="0" applyFont="1" applyFill="1" applyBorder="1" applyAlignment="1" applyProtection="0">
      <alignment horizontal="center" vertical="center" wrapText="1"/>
    </xf>
    <xf numFmtId="0" fontId="10" fillId="6" borderId="31" applyNumberFormat="1" applyFont="1" applyFill="1" applyBorder="1" applyAlignment="1" applyProtection="0">
      <alignment horizontal="center" vertical="center" wrapText="1"/>
    </xf>
    <xf numFmtId="0" fontId="10" fillId="5" borderId="17" applyNumberFormat="0" applyFont="1" applyFill="1" applyBorder="1" applyAlignment="1" applyProtection="0">
      <alignment horizontal="center" vertical="center" wrapText="1"/>
    </xf>
    <xf numFmtId="0" fontId="10" fillId="6" borderId="32" applyNumberFormat="1" applyFont="1" applyFill="1" applyBorder="1" applyAlignment="1" applyProtection="0">
      <alignment horizontal="center" vertical="center" wrapText="1"/>
    </xf>
    <xf numFmtId="0" fontId="10" fillId="5" borderId="31" applyNumberFormat="0" applyFont="1" applyFill="1" applyBorder="1" applyAlignment="1" applyProtection="0">
      <alignment horizontal="center" vertical="center" wrapText="1"/>
    </xf>
    <xf numFmtId="0" fontId="10" fillId="5" borderId="33" applyNumberFormat="0" applyFont="1" applyFill="1" applyBorder="1" applyAlignment="1" applyProtection="0">
      <alignment horizontal="center" vertical="center" wrapText="1"/>
    </xf>
    <xf numFmtId="0" fontId="0" fillId="5" borderId="22" applyNumberFormat="0" applyFont="1" applyFill="1" applyBorder="1" applyAlignment="1" applyProtection="0">
      <alignment horizontal="center" vertical="center" wrapText="1"/>
    </xf>
    <xf numFmtId="0" fontId="0" fillId="6" borderId="22" applyNumberFormat="1" applyFont="1" applyFill="1" applyBorder="1" applyAlignment="1" applyProtection="0">
      <alignment horizontal="center" vertical="center" wrapText="1"/>
    </xf>
    <xf numFmtId="49" fontId="10" fillId="6" borderId="22" applyNumberFormat="1" applyFont="1" applyFill="1" applyBorder="1" applyAlignment="1" applyProtection="0">
      <alignment horizontal="left" vertical="center" wrapText="1"/>
    </xf>
    <xf numFmtId="0" fontId="10" fillId="6" borderId="34" applyNumberFormat="1" applyFont="1" applyFill="1" applyBorder="1" applyAlignment="1" applyProtection="0">
      <alignment horizontal="center" vertical="center" wrapText="1"/>
    </xf>
    <xf numFmtId="14" fontId="10" fillId="6" borderId="35" applyNumberFormat="1" applyFont="1" applyFill="1" applyBorder="1" applyAlignment="1" applyProtection="0">
      <alignment horizontal="center" vertical="center" wrapText="1"/>
    </xf>
    <xf numFmtId="1" fontId="10" fillId="5" borderId="22" applyNumberFormat="1" applyFont="1" applyFill="1" applyBorder="1" applyAlignment="1" applyProtection="0">
      <alignment horizontal="center" vertical="center" wrapText="1"/>
    </xf>
    <xf numFmtId="0" fontId="10" fillId="6" borderId="35" applyNumberFormat="1" applyFont="1" applyFill="1" applyBorder="1" applyAlignment="1" applyProtection="0">
      <alignment horizontal="center" vertical="center" wrapText="1"/>
    </xf>
    <xf numFmtId="0" fontId="10" fillId="5" borderId="34" applyNumberFormat="0" applyFont="1" applyFill="1" applyBorder="1" applyAlignment="1" applyProtection="0">
      <alignment horizontal="center" vertical="center" wrapText="1"/>
    </xf>
    <xf numFmtId="59" fontId="10" fillId="6" borderId="35" applyNumberFormat="1" applyFont="1" applyFill="1" applyBorder="1" applyAlignment="1" applyProtection="0">
      <alignment horizontal="left" vertical="center" wrapText="1"/>
    </xf>
    <xf numFmtId="49" fontId="8" fillId="6" borderId="36" applyNumberFormat="1" applyFont="1" applyFill="1" applyBorder="1" applyAlignment="1" applyProtection="0">
      <alignment horizontal="center" vertical="center" wrapText="1"/>
    </xf>
    <xf numFmtId="0" fontId="8" fillId="6" borderId="37" applyNumberFormat="0" applyFont="1" applyFill="1" applyBorder="1" applyAlignment="1" applyProtection="0">
      <alignment horizontal="center" vertical="center" wrapText="1"/>
    </xf>
    <xf numFmtId="49" fontId="10" fillId="6" borderId="25" applyNumberFormat="1" applyFont="1" applyFill="1" applyBorder="1" applyAlignment="1" applyProtection="0">
      <alignment horizontal="center" vertical="center" wrapText="1"/>
    </xf>
    <xf numFmtId="49" fontId="10" fillId="6" borderId="38" applyNumberFormat="1" applyFont="1" applyFill="1" applyBorder="1" applyAlignment="1" applyProtection="0">
      <alignment horizontal="center" vertical="center" wrapText="1"/>
    </xf>
    <xf numFmtId="59" fontId="8" fillId="6" borderId="39" applyNumberFormat="1" applyFont="1" applyFill="1" applyBorder="1" applyAlignment="1" applyProtection="0">
      <alignment horizontal="center" vertical="center" wrapText="1"/>
    </xf>
    <xf numFmtId="59" fontId="8" fillId="6" borderId="40" applyNumberFormat="1" applyFont="1" applyFill="1" applyBorder="1" applyAlignment="1" applyProtection="0">
      <alignment horizontal="center" vertical="center" wrapText="1"/>
    </xf>
    <xf numFmtId="59" fontId="8" fillId="6" borderId="12" applyNumberFormat="1" applyFont="1" applyFill="1" applyBorder="1" applyAlignment="1" applyProtection="0">
      <alignment horizontal="center" vertical="center" wrapText="1"/>
    </xf>
    <xf numFmtId="49" fontId="8" fillId="6" borderId="41" applyNumberFormat="1" applyFont="1" applyFill="1" applyBorder="1" applyAlignment="1" applyProtection="0">
      <alignment horizontal="center" vertical="center" wrapText="1"/>
    </xf>
    <xf numFmtId="0" fontId="8" fillId="6" borderId="42" applyNumberFormat="0" applyFont="1" applyFill="1" applyBorder="1" applyAlignment="1" applyProtection="0">
      <alignment horizontal="center" vertical="center" wrapText="1"/>
    </xf>
    <xf numFmtId="49" fontId="8" fillId="6" borderId="43" applyNumberFormat="1" applyFont="1" applyFill="1" applyBorder="1" applyAlignment="1" applyProtection="0">
      <alignment horizontal="center" vertical="center" wrapText="1"/>
    </xf>
    <xf numFmtId="59" fontId="8" fillId="6" borderId="44" applyNumberFormat="1" applyFont="1" applyFill="1" applyBorder="1" applyAlignment="1" applyProtection="0">
      <alignment horizontal="center" vertical="center" wrapText="1"/>
    </xf>
    <xf numFmtId="59" fontId="8" fillId="6" borderId="45" applyNumberFormat="1" applyFont="1" applyFill="1" applyBorder="1" applyAlignment="1" applyProtection="0">
      <alignment horizontal="center" vertical="center" wrapText="1"/>
    </xf>
    <xf numFmtId="59" fontId="0" borderId="8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fillId="6" borderId="3" applyNumberFormat="1" applyFont="1" applyFill="1" applyBorder="1" applyAlignment="1" applyProtection="0">
      <alignment horizontal="center" vertical="center" wrapText="1"/>
    </xf>
    <xf numFmtId="0" fontId="0" fillId="4" borderId="5" applyNumberFormat="0" applyFont="1" applyFill="1" applyBorder="1" applyAlignment="1" applyProtection="0">
      <alignment horizontal="left" vertical="center"/>
    </xf>
    <xf numFmtId="0" fontId="0" fillId="4" borderId="6" applyNumberFormat="0" applyFont="1" applyFill="1" applyBorder="1" applyAlignment="1" applyProtection="0">
      <alignment vertical="bottom"/>
    </xf>
    <xf numFmtId="49" fontId="0" borderId="4" applyNumberFormat="1" applyFont="1" applyFill="0" applyBorder="1" applyAlignment="1" applyProtection="0">
      <alignment horizontal="center" vertical="bottom"/>
    </xf>
    <xf numFmtId="0" fontId="0" fillId="4" borderId="2" applyNumberFormat="0" applyFont="1" applyFill="1" applyBorder="1" applyAlignment="1" applyProtection="0">
      <alignment vertical="center"/>
    </xf>
    <xf numFmtId="0" fontId="0" borderId="46" applyNumberFormat="0" applyFont="1" applyFill="0" applyBorder="1" applyAlignment="1" applyProtection="0">
      <alignment horizontal="center" vertical="bottom"/>
    </xf>
    <xf numFmtId="0" fontId="0" fillId="4" borderId="8" applyNumberFormat="0" applyFont="1" applyFill="1" applyBorder="1" applyAlignment="1" applyProtection="0">
      <alignment vertical="bottom"/>
    </xf>
    <xf numFmtId="0" fontId="0" borderId="47" applyNumberFormat="0" applyFont="1" applyFill="0" applyBorder="1" applyAlignment="1" applyProtection="0">
      <alignment vertical="bottom"/>
    </xf>
    <xf numFmtId="14" fontId="10" fillId="6" borderId="17" applyNumberFormat="1" applyFont="1" applyFill="1" applyBorder="1" applyAlignment="1" applyProtection="0">
      <alignment horizontal="center" vertical="center" wrapText="1"/>
    </xf>
    <xf numFmtId="59" fontId="10" fillId="6" borderId="18" applyNumberFormat="1" applyFont="1" applyFill="1" applyBorder="1" applyAlignment="1" applyProtection="0">
      <alignment horizontal="right" vertical="center" wrapText="1"/>
    </xf>
    <xf numFmtId="49" fontId="10" fillId="6" borderId="17" applyNumberFormat="1" applyFont="1" applyFill="1" applyBorder="1" applyAlignment="1" applyProtection="0">
      <alignment horizontal="left" vertical="center"/>
    </xf>
    <xf numFmtId="0" fontId="10" fillId="6" borderId="17" applyNumberFormat="0" applyFont="1" applyFill="1" applyBorder="1" applyAlignment="1" applyProtection="0">
      <alignment horizontal="left" vertical="center"/>
    </xf>
    <xf numFmtId="59" fontId="10" fillId="6" borderId="17" applyNumberFormat="1" applyFont="1" applyFill="1" applyBorder="1" applyAlignment="1" applyProtection="0">
      <alignment horizontal="left" vertical="center"/>
    </xf>
    <xf numFmtId="0" fontId="0" borderId="15" applyNumberFormat="0" applyFont="1" applyFill="0" applyBorder="1" applyAlignment="1" applyProtection="0">
      <alignment vertical="bottom"/>
    </xf>
    <xf numFmtId="0" fontId="10" fillId="6" borderId="18" applyNumberFormat="0" applyFont="1" applyFill="1" applyBorder="1" applyAlignment="1" applyProtection="0">
      <alignment horizontal="right" vertical="center" wrapText="1"/>
    </xf>
    <xf numFmtId="0" fontId="10" fillId="6" borderId="17" applyNumberFormat="1" applyFont="1" applyFill="1" applyBorder="1" applyAlignment="1" applyProtection="0">
      <alignment horizontal="center" vertical="center" wrapText="1"/>
    </xf>
    <xf numFmtId="2" fontId="10" fillId="6" borderId="17" applyNumberFormat="1" applyFont="1" applyFill="1" applyBorder="1" applyAlignment="1" applyProtection="0">
      <alignment horizontal="center" vertical="center" wrapText="1"/>
    </xf>
    <xf numFmtId="49" fontId="7" fillId="6" borderId="16" applyNumberFormat="1" applyFont="1" applyFill="1" applyBorder="1" applyAlignment="1" applyProtection="0">
      <alignment vertical="bottom"/>
    </xf>
    <xf numFmtId="0" fontId="8" fillId="6" borderId="16" applyNumberFormat="0" applyFont="1" applyFill="1" applyBorder="1" applyAlignment="1" applyProtection="0">
      <alignment horizontal="left" vertical="center"/>
    </xf>
    <xf numFmtId="0" fontId="8" fillId="6" borderId="16" applyNumberFormat="0" applyFont="1" applyFill="1" applyBorder="1" applyAlignment="1" applyProtection="0">
      <alignment horizontal="center" vertical="center"/>
    </xf>
    <xf numFmtId="59" fontId="8" fillId="6" borderId="48" applyNumberFormat="1" applyFont="1" applyFill="1" applyBorder="1" applyAlignment="1" applyProtection="0">
      <alignment horizontal="left" vertical="center"/>
    </xf>
    <xf numFmtId="0" fontId="0" borderId="49" applyNumberFormat="0" applyFont="1" applyFill="0" applyBorder="1" applyAlignment="1" applyProtection="0">
      <alignment vertical="bottom"/>
    </xf>
    <xf numFmtId="0" fontId="0" fillId="4" borderId="49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</cellXfs>
  <cellStyles count="1">
    <cellStyle name="Normal" xfId="0" builtinId="0"/>
  </cellStyles>
  <dxfs count="15">
    <dxf>
      <font>
        <color rgb="ffe7e6e6"/>
      </font>
    </dxf>
    <dxf>
      <font>
        <color rgb="ffe7e6e6"/>
      </font>
    </dxf>
    <dxf>
      <font>
        <color rgb="ffe7e6e6"/>
      </font>
      <fill>
        <patternFill patternType="solid">
          <fgColor indexed="20"/>
          <bgColor indexed="15"/>
        </patternFill>
      </fill>
    </dxf>
    <dxf>
      <fill>
        <patternFill patternType="solid">
          <fgColor indexed="20"/>
          <bgColor indexed="21"/>
        </patternFill>
      </fill>
    </dxf>
    <dxf>
      <fill>
        <patternFill patternType="solid">
          <fgColor indexed="20"/>
          <bgColor indexed="22"/>
        </patternFill>
      </fill>
    </dxf>
    <dxf>
      <font>
        <color rgb="ffe7e6e6"/>
      </font>
    </dxf>
    <dxf>
      <font>
        <color rgb="ffe7e6e6"/>
      </font>
    </dxf>
    <dxf>
      <font>
        <color rgb="ffe7e6e6"/>
      </font>
      <fill>
        <patternFill patternType="solid">
          <fgColor indexed="20"/>
          <bgColor indexed="15"/>
        </patternFill>
      </fill>
    </dxf>
    <dxf>
      <font>
        <color rgb="fffff2cb"/>
      </font>
    </dxf>
    <dxf>
      <fill>
        <patternFill patternType="solid">
          <fgColor indexed="20"/>
          <bgColor indexed="21"/>
        </patternFill>
      </fill>
    </dxf>
    <dxf>
      <fill>
        <patternFill patternType="solid">
          <fgColor indexed="20"/>
          <bgColor indexed="22"/>
        </patternFill>
      </fill>
    </dxf>
    <dxf>
      <font>
        <color rgb="ffe7e6e6"/>
      </font>
    </dxf>
    <dxf>
      <font>
        <color rgb="ffe7e6e6"/>
      </font>
    </dxf>
    <dxf>
      <font>
        <color rgb="ffe7e6e6"/>
      </font>
    </dxf>
    <dxf>
      <font>
        <color rgb="ffe7e6e6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fff2cb"/>
      <rgbColor rgb="ffe7e6e6"/>
      <rgbColor rgb="ff9cc2e5"/>
      <rgbColor rgb="ffdeeaf6"/>
      <rgbColor rgb="ffff0000"/>
      <rgbColor rgb="ff7f7f7f"/>
      <rgbColor rgb="00000000"/>
      <rgbColor rgb="ffc00000"/>
      <rgbColor rgb="ff70ad47"/>
      <rgbColor rgb="ff5b9bd5"/>
      <rgbColor rgb="ffd8d8d8"/>
      <rgbColor rgb="ff878787"/>
      <rgbColor rgb="ffed7d31"/>
      <rgbColor rgb="ffa5a5a5"/>
      <rgbColor rgb="ffffc000"/>
      <rgbColor rgb="ff4472c4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view3D>
      <c:rotX val="50"/>
      <c:hPercent val="50"/>
      <c:rotY val="0"/>
      <c:depthPercent val="100"/>
      <c:rAngAx val="0"/>
      <c:perspective val="30"/>
    </c:view3D>
    <c:floor>
      <c:spPr>
        <a:noFill/>
        <a:ln>
          <a:noFill/>
        </a:ln>
        <a:effectLst/>
        <a:sp3d/>
      </c:spPr>
    </c:floor>
    <c:sideWall>
      <c:spPr>
        <a:noFill/>
        <a:ln>
          <a:noFill/>
        </a:ln>
        <a:effectLst/>
        <a:sp3d/>
      </c:spPr>
    </c:sideWall>
    <c:backWall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005"/>
          <c:y val="0.005"/>
          <c:w val="0.99"/>
          <c:h val="0.9875"/>
        </c:manualLayout>
      </c:layout>
      <c:pie3DChart>
        <c:varyColors val="0"/>
        <c:ser>
          <c:idx val="0"/>
          <c:order val="0"/>
          <c:tx>
            <c:v/>
          </c:tx>
          <c:spPr>
            <a:solidFill>
              <a:schemeClr val="accent1"/>
            </a:solidFill>
            <a:ln w="12700" cap="flat">
              <a:noFill/>
              <a:miter lim="400000"/>
            </a:ln>
            <a:effectLst/>
            <a:sp3d prstMaterial="matte"/>
          </c:spPr>
          <c:explosion val="0"/>
          <c:dPt>
            <c:idx val="0"/>
            <c:explosion val="0"/>
            <c:spPr>
              <a:solidFill>
                <a:schemeClr val="accent1"/>
              </a:solidFill>
              <a:ln w="12700" cap="flat">
                <a:noFill/>
                <a:miter lim="400000"/>
              </a:ln>
              <a:effectLst/>
              <a:sp3d prstMaterial="matte"/>
            </c:spPr>
          </c:dPt>
          <c:dPt>
            <c:idx val="1"/>
            <c:explosion val="0"/>
            <c:spPr>
              <a:solidFill>
                <a:schemeClr val="accent2"/>
              </a:solidFill>
              <a:ln w="12700" cap="flat">
                <a:noFill/>
                <a:miter lim="400000"/>
              </a:ln>
              <a:effectLst/>
              <a:sp3d prstMaterial="matte"/>
            </c:spPr>
          </c:dPt>
          <c:dPt>
            <c:idx val="2"/>
            <c:explosion val="0"/>
            <c:spPr>
              <a:solidFill>
                <a:schemeClr val="accent3"/>
              </a:solidFill>
              <a:ln w="12700" cap="flat">
                <a:noFill/>
                <a:miter lim="400000"/>
              </a:ln>
              <a:effectLst/>
              <a:sp3d prstMaterial="matte"/>
            </c:spPr>
          </c:dPt>
          <c:dPt>
            <c:idx val="3"/>
            <c:explosion val="0"/>
            <c:spPr>
              <a:solidFill>
                <a:schemeClr val="accent4"/>
              </a:solidFill>
              <a:ln w="12700" cap="flat">
                <a:noFill/>
                <a:miter lim="400000"/>
              </a:ln>
              <a:effectLst/>
              <a:sp3d prstMaterial="matte"/>
            </c:spPr>
          </c:dPt>
          <c:dPt>
            <c:idx val="4"/>
            <c:explosion val="0"/>
            <c:spPr>
              <a:solidFill>
                <a:schemeClr val="accent5"/>
              </a:solidFill>
              <a:ln w="12700" cap="flat">
                <a:noFill/>
                <a:miter lim="400000"/>
              </a:ln>
              <a:effectLst/>
              <a:sp3d prstMaterial="matte"/>
            </c:spPr>
          </c:dPt>
          <c:dLbls>
            <c:dLbl>
              <c:idx val="0"/>
              <c:numFmt formatCode="0%" sourceLinked="0"/>
              <c:txPr>
                <a:bodyPr/>
                <a:lstStyle/>
                <a:p>
                  <a:pPr>
                    <a:defRPr b="1" i="0" strike="noStrike" sz="1400" u="none">
                      <a:solidFill>
                        <a:srgbClr val="5B9BD5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numFmt formatCode="0%" sourceLinked="0"/>
              <c:txPr>
                <a:bodyPr/>
                <a:lstStyle/>
                <a:p>
                  <a:pPr>
                    <a:defRPr b="1" i="0" strike="noStrike" sz="1400" u="none">
                      <a:solidFill>
                        <a:srgbClr val="ED7D31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numFmt formatCode="0%" sourceLinked="0"/>
              <c:txPr>
                <a:bodyPr/>
                <a:lstStyle/>
                <a:p>
                  <a:pPr>
                    <a:defRPr b="1" i="0" strike="noStrike" sz="1400" u="none">
                      <a:solidFill>
                        <a:srgbClr val="A5A5A5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numFmt formatCode="0%" sourceLinked="0"/>
              <c:txPr>
                <a:bodyPr/>
                <a:lstStyle/>
                <a:p>
                  <a:pPr>
                    <a:defRPr b="1" i="0" strike="noStrike" sz="1400" u="none">
                      <a:solidFill>
                        <a:srgbClr val="FFC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numFmt formatCode="0%" sourceLinked="0"/>
              <c:txPr>
                <a:bodyPr/>
                <a:lstStyle/>
                <a:p>
                  <a:pPr>
                    <a:defRPr b="1" i="0" strike="noStrike" sz="1400" u="none">
                      <a:solidFill>
                        <a:srgbClr val="4472C4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txPr>
              <a:bodyPr/>
              <a:lstStyle/>
              <a:p>
                <a:pPr>
                  <a:defRPr b="1" i="0" strike="noStrike" sz="1400" u="none">
                    <a:solidFill>
                      <a:srgbClr val="5B9BD5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'Finanzplan'!$I$8:$I$12</c:f>
              <c:strCache>
                <c:ptCount val="5"/>
                <c:pt idx="0">
                  <c:v>EZ 1</c:v>
                </c:pt>
                <c:pt idx="1">
                  <c:v>EZ 2</c:v>
                </c:pt>
                <c:pt idx="2">
                  <c:v>EZ 3</c:v>
                </c:pt>
                <c:pt idx="3">
                  <c:v>EZ 4</c:v>
                </c:pt>
                <c:pt idx="4">
                  <c:v>EZ 5</c:v>
                </c:pt>
              </c:strCache>
            </c:strRef>
          </c:cat>
          <c:val>
            <c:numRef>
              <c:f>'Finanzplan'!$K$8:$K$12</c:f>
              <c:numCache>
                <c:ptCount val="5"/>
                <c:pt idx="0">
                  <c:v>0.000000</c:v>
                </c:pt>
                <c:pt idx="1">
                  <c:v>398246.690000</c:v>
                </c:pt>
                <c:pt idx="2">
                  <c:v>563595.990000</c:v>
                </c:pt>
                <c:pt idx="3">
                  <c:v>643067.240000</c:v>
                </c:pt>
                <c:pt idx="4">
                  <c:v>0.000000</c:v>
                </c:pt>
              </c:numCache>
            </c:numRef>
          </c:val>
        </c:ser>
      </c:pie3DChart>
      <c:spPr>
        <a:noFill/>
        <a:ln w="12700" cap="flat">
          <a:noFill/>
          <a:miter lim="400000"/>
        </a:ln>
        <a:effectLst/>
      </c:spPr>
    </c:plotArea>
    <c:plotVisOnly val="1"/>
    <c:dispBlanksAs val="gap"/>
  </c:chart>
  <c:spPr>
    <a:solidFill>
      <a:srgbClr val="FFFFFF"/>
    </a:solidFill>
    <a:ln w="12700" cap="flat">
      <a:solidFill>
        <a:srgbClr val="D9D9D9"/>
      </a:solidFill>
      <a:prstDash val="solid"/>
      <a:round/>
    </a:ln>
    <a:effectLst/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/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8</xdr:col>
      <xdr:colOff>1514038</xdr:colOff>
      <xdr:row>21</xdr:row>
      <xdr:rowOff>106953</xdr:rowOff>
    </xdr:from>
    <xdr:to>
      <xdr:col>11</xdr:col>
      <xdr:colOff>123661</xdr:colOff>
      <xdr:row>39</xdr:row>
      <xdr:rowOff>9616</xdr:rowOff>
    </xdr:to>
    <xdr:graphicFrame>
      <xdr:nvGraphicFramePr>
        <xdr:cNvPr id="3" name="Diagramm 1"/>
        <xdr:cNvGraphicFramePr/>
      </xdr:nvGraphicFramePr>
      <xdr:xfrm>
        <a:off x="13198038" y="6300108"/>
        <a:ext cx="5810524" cy="4484824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30.5547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4</v>
      </c>
    </row>
    <row r="11">
      <c r="B11" t="s" s="3">
        <v>115</v>
      </c>
      <c r="C11" s="3"/>
      <c r="D11" s="3"/>
    </row>
    <row r="12">
      <c r="B12" s="4"/>
      <c r="C12" t="s" s="4">
        <v>5</v>
      </c>
      <c r="D12" t="s" s="5">
        <v>115</v>
      </c>
    </row>
    <row r="13">
      <c r="B13" t="s" s="3">
        <v>177</v>
      </c>
      <c r="C13" s="3"/>
      <c r="D13" s="3"/>
    </row>
    <row r="14">
      <c r="B14" s="4"/>
      <c r="C14" t="s" s="4">
        <v>5</v>
      </c>
      <c r="D14" t="s" s="5">
        <v>177</v>
      </c>
    </row>
    <row r="15">
      <c r="B15" t="s" s="3">
        <v>188</v>
      </c>
      <c r="C15" s="3"/>
      <c r="D15" s="3"/>
    </row>
    <row r="16">
      <c r="B16" s="4"/>
      <c r="C16" t="s" s="4">
        <v>5</v>
      </c>
      <c r="D16" t="s" s="5">
        <v>188</v>
      </c>
    </row>
  </sheetData>
  <mergeCells count="1">
    <mergeCell ref="B3:D3"/>
  </mergeCells>
  <hyperlinks>
    <hyperlink ref="D10" location="'Beiblatt Monitoring'!R1C1" tooltip="" display="Beiblatt Monitoring"/>
    <hyperlink ref="D12" location="'Rankingliste'!R1C1" tooltip="" display="Rankingliste"/>
    <hyperlink ref="D14" location="'Finanzplan'!R1C1" tooltip="" display="Finanzplan"/>
    <hyperlink ref="D16" location="'Indikatoren'!R1C1" tooltip="" display="Indikatoren"/>
  </hyperlinks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S73"/>
  <sheetViews>
    <sheetView workbookViewId="0" showGridLines="0" defaultGridColor="1"/>
  </sheetViews>
  <sheetFormatPr defaultColWidth="10.8333" defaultRowHeight="14.25" customHeight="1" outlineLevelRow="0" outlineLevelCol="0"/>
  <cols>
    <col min="1" max="1" width="5.67188" style="6" customWidth="1"/>
    <col min="2" max="2" width="28.5" style="6" customWidth="1"/>
    <col min="3" max="3" width="32.6719" style="6" customWidth="1"/>
    <col min="4" max="4" width="7.5" style="6" customWidth="1"/>
    <col min="5" max="5" width="11" style="6" customWidth="1"/>
    <col min="6" max="6" width="9.85156" style="6" customWidth="1"/>
    <col min="7" max="7" width="16" style="6" customWidth="1"/>
    <col min="8" max="8" width="14.5" style="6" customWidth="1"/>
    <col min="9" max="9" width="15.3516" style="6" customWidth="1"/>
    <col min="10" max="10" width="11.5" style="6" customWidth="1"/>
    <col min="11" max="11" width="14.6719" style="6" customWidth="1"/>
    <col min="12" max="12" width="11.5" style="6" customWidth="1"/>
    <col min="13" max="13" width="19.6719" style="6" customWidth="1"/>
    <col min="14" max="14" width="16.5" style="6" customWidth="1"/>
    <col min="15" max="15" width="8" style="6" customWidth="1"/>
    <col min="16" max="16" width="9.5" style="6" customWidth="1"/>
    <col min="17" max="17" width="9" style="6" customWidth="1"/>
    <col min="18" max="18" width="25" style="6" customWidth="1"/>
    <col min="19" max="19" width="18.8516" style="6" customWidth="1"/>
    <col min="20" max="16384" width="10.8516" style="6" customWidth="1"/>
  </cols>
  <sheetData>
    <row r="1" ht="41.45" customHeight="1">
      <c r="A1" t="s" s="7">
        <v>6</v>
      </c>
      <c r="B1" s="8"/>
      <c r="C1" t="s" s="9">
        <v>7</v>
      </c>
      <c r="D1" s="10"/>
      <c r="E1" s="11"/>
      <c r="F1" s="12"/>
      <c r="G1" s="13"/>
      <c r="H1" s="12"/>
      <c r="I1" s="12"/>
      <c r="J1" s="14"/>
      <c r="K1" s="13"/>
      <c r="L1" s="12"/>
      <c r="M1" s="13"/>
      <c r="N1" s="13"/>
      <c r="O1" s="15"/>
      <c r="P1" s="16"/>
      <c r="Q1" s="16"/>
      <c r="R1" s="16"/>
      <c r="S1" s="13"/>
    </row>
    <row r="2" ht="26.45" customHeight="1">
      <c r="A2" s="17"/>
      <c r="B2" s="17"/>
      <c r="C2" s="18"/>
      <c r="D2" s="12"/>
      <c r="E2" s="11"/>
      <c r="F2" s="12"/>
      <c r="G2" s="13"/>
      <c r="H2" s="12"/>
      <c r="I2" s="19"/>
      <c r="J2" s="20"/>
      <c r="K2" t="s" s="21">
        <v>8</v>
      </c>
      <c r="L2" t="s" s="22">
        <v>9</v>
      </c>
      <c r="M2" s="23"/>
      <c r="N2" s="24"/>
      <c r="O2" t="s" s="25">
        <v>10</v>
      </c>
      <c r="P2" t="s" s="26">
        <v>8</v>
      </c>
      <c r="Q2" t="s" s="27">
        <v>11</v>
      </c>
      <c r="R2" s="28"/>
      <c r="S2" s="29"/>
    </row>
    <row r="3" ht="23.45" customHeight="1">
      <c r="A3" t="s" s="30">
        <v>12</v>
      </c>
      <c r="B3" s="31"/>
      <c r="C3" s="32">
        <v>45685</v>
      </c>
      <c r="D3" s="33"/>
      <c r="E3" s="12"/>
      <c r="F3" s="12"/>
      <c r="G3" s="13"/>
      <c r="H3" s="12"/>
      <c r="I3" s="19"/>
      <c r="J3" s="34"/>
      <c r="K3" t="s" s="21">
        <v>8</v>
      </c>
      <c r="L3" t="s" s="22">
        <v>13</v>
      </c>
      <c r="M3" s="23"/>
      <c r="N3" s="24"/>
      <c r="O3" t="s" s="25">
        <v>14</v>
      </c>
      <c r="P3" t="s" s="26">
        <v>8</v>
      </c>
      <c r="Q3" t="s" s="27">
        <v>15</v>
      </c>
      <c r="R3" s="28"/>
      <c r="S3" s="29"/>
    </row>
    <row r="4" ht="21" customHeight="1">
      <c r="A4" s="13"/>
      <c r="B4" s="13"/>
      <c r="C4" s="35"/>
      <c r="D4" s="12"/>
      <c r="E4" s="12"/>
      <c r="F4" s="12"/>
      <c r="G4" s="13"/>
      <c r="H4" s="12"/>
      <c r="I4" s="12"/>
      <c r="J4" s="36"/>
      <c r="K4" s="13"/>
      <c r="L4" s="12"/>
      <c r="M4" s="13"/>
      <c r="N4" s="24"/>
      <c r="O4" t="s" s="25">
        <v>16</v>
      </c>
      <c r="P4" t="s" s="26">
        <v>8</v>
      </c>
      <c r="Q4" t="s" s="27">
        <v>17</v>
      </c>
      <c r="R4" s="28"/>
      <c r="S4" s="29"/>
    </row>
    <row r="5" ht="24" customHeight="1">
      <c r="A5" t="s" s="37">
        <v>18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12"/>
      <c r="M5" s="13"/>
      <c r="N5" s="24"/>
      <c r="O5" t="s" s="25">
        <v>19</v>
      </c>
      <c r="P5" t="s" s="26">
        <v>8</v>
      </c>
      <c r="Q5" t="s" s="27">
        <v>20</v>
      </c>
      <c r="R5" s="28"/>
      <c r="S5" s="29"/>
    </row>
    <row r="6" ht="24" customHeight="1">
      <c r="A6" s="38"/>
      <c r="B6" s="38"/>
      <c r="C6" s="38"/>
      <c r="D6" s="38"/>
      <c r="E6" s="38"/>
      <c r="F6" s="38"/>
      <c r="G6" s="38"/>
      <c r="H6" s="39"/>
      <c r="I6" s="12"/>
      <c r="J6" s="11"/>
      <c r="K6" s="13"/>
      <c r="L6" s="12"/>
      <c r="M6" s="13"/>
      <c r="N6" s="24"/>
      <c r="O6" t="s" s="25">
        <v>21</v>
      </c>
      <c r="P6" t="s" s="26">
        <v>8</v>
      </c>
      <c r="Q6" s="28"/>
      <c r="R6" s="28"/>
      <c r="S6" s="29"/>
    </row>
    <row r="7" ht="24" customHeight="1">
      <c r="A7" s="40"/>
      <c r="B7" s="41"/>
      <c r="C7" s="42"/>
      <c r="D7" s="43"/>
      <c r="E7" s="43"/>
      <c r="F7" s="43"/>
      <c r="G7" s="42"/>
      <c r="H7" s="43"/>
      <c r="I7" s="43"/>
      <c r="J7" s="44"/>
      <c r="K7" s="42"/>
      <c r="L7" s="43"/>
      <c r="M7" s="42"/>
      <c r="N7" s="42"/>
      <c r="O7" s="45"/>
      <c r="P7" s="46"/>
      <c r="Q7" s="46"/>
      <c r="R7" s="46"/>
      <c r="S7" s="13"/>
    </row>
    <row r="8" ht="21" customHeight="1">
      <c r="A8" t="s" s="47">
        <v>22</v>
      </c>
      <c r="B8" s="48"/>
      <c r="C8" s="48"/>
      <c r="D8" s="49"/>
      <c r="E8" t="s" s="50">
        <v>23</v>
      </c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t="s" s="51">
        <v>24</v>
      </c>
      <c r="S8" s="52"/>
    </row>
    <row r="9" ht="117.75" customHeight="1">
      <c r="A9" t="s" s="53">
        <v>25</v>
      </c>
      <c r="B9" t="s" s="54">
        <v>26</v>
      </c>
      <c r="C9" t="s" s="54">
        <v>27</v>
      </c>
      <c r="D9" t="s" s="55">
        <v>28</v>
      </c>
      <c r="E9" t="s" s="56">
        <v>29</v>
      </c>
      <c r="F9" t="s" s="54">
        <v>30</v>
      </c>
      <c r="G9" t="s" s="54">
        <v>31</v>
      </c>
      <c r="H9" t="s" s="54">
        <v>32</v>
      </c>
      <c r="I9" t="s" s="54">
        <v>33</v>
      </c>
      <c r="J9" t="s" s="54">
        <v>34</v>
      </c>
      <c r="K9" t="s" s="54">
        <v>35</v>
      </c>
      <c r="L9" t="s" s="54">
        <v>36</v>
      </c>
      <c r="M9" t="s" s="54">
        <v>37</v>
      </c>
      <c r="N9" t="s" s="54">
        <v>38</v>
      </c>
      <c r="O9" t="s" s="54">
        <v>39</v>
      </c>
      <c r="P9" t="s" s="54">
        <v>40</v>
      </c>
      <c r="Q9" t="s" s="54">
        <v>41</v>
      </c>
      <c r="R9" t="s" s="54">
        <v>42</v>
      </c>
      <c r="S9" s="57"/>
    </row>
    <row r="10" ht="19.9" customHeight="1">
      <c r="A10" s="58">
        <v>1</v>
      </c>
      <c r="B10" t="s" s="59">
        <v>43</v>
      </c>
      <c r="C10" s="60"/>
      <c r="D10" s="61"/>
      <c r="E10" s="62"/>
      <c r="F10" s="63"/>
      <c r="G10" s="64">
        <v>452288.1</v>
      </c>
      <c r="H10" s="64">
        <v>226144.05</v>
      </c>
      <c r="I10" s="65">
        <v>226144.05</v>
      </c>
      <c r="J10" s="66"/>
      <c r="K10" t="s" s="67">
        <v>44</v>
      </c>
      <c r="L10" t="s" s="67">
        <v>45</v>
      </c>
      <c r="M10" s="68"/>
      <c r="N10" s="63" cm="1">
        <f t="array" ref="N10">EDATE((TRUE+(0*7+IF(M10&gt;60,M10-1,M10))),6)</f>
        <v>182</v>
      </c>
      <c r="O10" s="69"/>
      <c r="P10" s="70"/>
      <c r="Q10" s="70"/>
      <c r="R10" s="71"/>
      <c r="S10" s="72"/>
    </row>
    <row r="11" ht="19.9" customHeight="1">
      <c r="A11" s="73">
        <v>2</v>
      </c>
      <c r="B11" t="s" s="74">
        <v>46</v>
      </c>
      <c r="C11" t="s" s="74">
        <v>47</v>
      </c>
      <c r="D11" t="s" s="75">
        <v>48</v>
      </c>
      <c r="E11" s="76">
        <v>45229</v>
      </c>
      <c r="F11" s="77" cm="1">
        <f t="array" ref="F11">EDATE(E11,IF(D11="K-G",6,3))</f>
        <v>45321</v>
      </c>
      <c r="G11" s="78">
        <v>73304</v>
      </c>
      <c r="H11" s="78">
        <v>30800</v>
      </c>
      <c r="I11" s="79">
        <v>30800</v>
      </c>
      <c r="J11" s="80">
        <v>0.5</v>
      </c>
      <c r="K11" s="81"/>
      <c r="L11" t="s" s="82">
        <v>45</v>
      </c>
      <c r="M11" s="83"/>
      <c r="N11" s="77" cm="1">
        <f t="array" ref="N11">EDATE((TRUE+(0*7+IF(M11&gt;60,M11-1,M11))),6)</f>
        <v>182</v>
      </c>
      <c r="O11" t="s" s="82">
        <v>16</v>
      </c>
      <c r="P11" t="s" s="82">
        <v>49</v>
      </c>
      <c r="Q11" t="s" s="82">
        <v>14</v>
      </c>
      <c r="R11" s="84"/>
      <c r="S11" s="72"/>
    </row>
    <row r="12" ht="19.9" customHeight="1">
      <c r="A12" s="85">
        <v>3</v>
      </c>
      <c r="B12" t="s" s="86">
        <v>50</v>
      </c>
      <c r="C12" t="s" s="86">
        <v>51</v>
      </c>
      <c r="D12" t="s" s="87">
        <v>48</v>
      </c>
      <c r="E12" s="88">
        <v>45229</v>
      </c>
      <c r="F12" s="89" cm="1">
        <f t="array" ref="F12">EDATE(E12,IF(D12="K-G",6,3))</f>
        <v>45321</v>
      </c>
      <c r="G12" s="90">
        <v>338279.07</v>
      </c>
      <c r="H12" s="90">
        <v>152673</v>
      </c>
      <c r="I12" s="91">
        <v>141416.82</v>
      </c>
      <c r="J12" s="92">
        <v>0.5</v>
      </c>
      <c r="K12" s="93"/>
      <c r="L12" t="s" s="94">
        <v>45</v>
      </c>
      <c r="M12" s="95"/>
      <c r="N12" s="89" cm="1">
        <f t="array" ref="N12">EDATE((TRUE+(0*7+IF(M12&gt;60,M12-1,M12))),6)</f>
        <v>182</v>
      </c>
      <c r="O12" t="s" s="94">
        <v>19</v>
      </c>
      <c r="P12" t="s" s="94">
        <v>52</v>
      </c>
      <c r="Q12" t="s" s="94">
        <v>14</v>
      </c>
      <c r="R12" s="96"/>
      <c r="S12" s="72"/>
    </row>
    <row r="13" ht="19.9" customHeight="1">
      <c r="A13" s="85">
        <v>4</v>
      </c>
      <c r="B13" t="s" s="86">
        <v>53</v>
      </c>
      <c r="C13" t="s" s="86">
        <v>54</v>
      </c>
      <c r="D13" t="s" s="87">
        <v>48</v>
      </c>
      <c r="E13" s="88">
        <v>45229</v>
      </c>
      <c r="F13" s="89" cm="1">
        <f t="array" ref="F13">EDATE(E13,IF(D13="K-G",6,3))</f>
        <v>45321</v>
      </c>
      <c r="G13" s="90">
        <v>705806.26</v>
      </c>
      <c r="H13" s="90">
        <v>250000</v>
      </c>
      <c r="I13" s="91">
        <v>237540.15</v>
      </c>
      <c r="J13" s="92">
        <v>0.5</v>
      </c>
      <c r="K13" s="93"/>
      <c r="L13" t="s" s="94">
        <v>45</v>
      </c>
      <c r="M13" s="95"/>
      <c r="N13" s="89" cm="1">
        <f t="array" ref="N13">EDATE((TRUE+(0*7+IF(M13&gt;60,M13-1,M13))),6)</f>
        <v>182</v>
      </c>
      <c r="O13" t="s" s="94">
        <v>16</v>
      </c>
      <c r="P13" t="s" s="94">
        <v>49</v>
      </c>
      <c r="Q13" t="s" s="94">
        <v>19</v>
      </c>
      <c r="R13" s="96"/>
      <c r="S13" s="72"/>
    </row>
    <row r="14" ht="19.9" customHeight="1">
      <c r="A14" s="85">
        <v>5</v>
      </c>
      <c r="B14" t="s" s="97">
        <v>55</v>
      </c>
      <c r="C14" t="s" s="97">
        <v>56</v>
      </c>
      <c r="D14" t="s" s="98">
        <v>48</v>
      </c>
      <c r="E14" s="99">
        <v>45229</v>
      </c>
      <c r="F14" s="100" cm="1">
        <f t="array" ref="F14">EDATE(E14,IF(D14="K-G",6,3))</f>
        <v>45321</v>
      </c>
      <c r="G14" s="101"/>
      <c r="H14" s="101"/>
      <c r="I14" s="101"/>
      <c r="J14" s="102"/>
      <c r="K14" s="93"/>
      <c r="L14" t="s" s="94">
        <v>48</v>
      </c>
      <c r="M14" s="95"/>
      <c r="N14" s="89" cm="1">
        <f t="array" ref="N14">EDATE((TRUE+(0*7+IF(M14&gt;60,M14-1,M14))),6)</f>
        <v>182</v>
      </c>
      <c r="O14" t="s" s="94">
        <v>16</v>
      </c>
      <c r="P14" t="s" s="94">
        <v>57</v>
      </c>
      <c r="Q14" t="s" s="94">
        <v>10</v>
      </c>
      <c r="R14" s="96"/>
      <c r="S14" s="72"/>
    </row>
    <row r="15" ht="19.9" customHeight="1">
      <c r="A15" s="85">
        <v>6</v>
      </c>
      <c r="B15" t="s" s="86">
        <v>58</v>
      </c>
      <c r="C15" t="s" s="86">
        <v>59</v>
      </c>
      <c r="D15" t="s" s="87">
        <v>48</v>
      </c>
      <c r="E15" s="88">
        <v>45229</v>
      </c>
      <c r="F15" s="89" cm="1">
        <f t="array" ref="F15">EDATE(E15,IF(D15="K-G",6,3))</f>
        <v>45321</v>
      </c>
      <c r="G15" s="90">
        <v>123154.47</v>
      </c>
      <c r="H15" s="90">
        <v>51745.57</v>
      </c>
      <c r="I15" s="91">
        <v>49446.07</v>
      </c>
      <c r="J15" s="92">
        <v>0.5</v>
      </c>
      <c r="K15" s="93"/>
      <c r="L15" t="s" s="94">
        <v>60</v>
      </c>
      <c r="M15" s="95"/>
      <c r="N15" s="89" cm="1">
        <f t="array" ref="N15">EDATE((TRUE+(0*7+IF(M15&gt;60,M15-1,M15))),6)</f>
        <v>182</v>
      </c>
      <c r="O15" t="s" s="94">
        <v>19</v>
      </c>
      <c r="P15" t="s" s="94">
        <v>52</v>
      </c>
      <c r="Q15" t="s" s="94">
        <v>16</v>
      </c>
      <c r="R15" s="96"/>
      <c r="S15" s="72"/>
    </row>
    <row r="16" ht="19.9" customHeight="1">
      <c r="A16" s="85">
        <v>7</v>
      </c>
      <c r="B16" t="s" s="86">
        <v>61</v>
      </c>
      <c r="C16" t="s" s="86">
        <v>62</v>
      </c>
      <c r="D16" t="s" s="87">
        <v>48</v>
      </c>
      <c r="E16" s="88">
        <v>45343</v>
      </c>
      <c r="F16" s="89" cm="1">
        <f t="array" ref="F16">EDATE(E16,IF(D16="K-G",6,3))</f>
        <v>45433</v>
      </c>
      <c r="G16" s="90">
        <v>607682.8100000001</v>
      </c>
      <c r="H16" s="90">
        <v>180000</v>
      </c>
      <c r="I16" s="91">
        <v>174844.29</v>
      </c>
      <c r="J16" s="92">
        <v>0.3</v>
      </c>
      <c r="K16" s="93"/>
      <c r="L16" t="s" s="94">
        <v>60</v>
      </c>
      <c r="M16" s="95"/>
      <c r="N16" s="89" cm="1">
        <f t="array" ref="N16">EDATE((TRUE+(0*7+IF(M16&gt;60,M16-1,M16))),6)</f>
        <v>182</v>
      </c>
      <c r="O16" t="s" s="94">
        <v>16</v>
      </c>
      <c r="P16" t="s" s="94">
        <v>49</v>
      </c>
      <c r="Q16" t="s" s="94">
        <v>14</v>
      </c>
      <c r="R16" s="96"/>
      <c r="S16" s="72"/>
    </row>
    <row r="17" ht="19.9" customHeight="1">
      <c r="A17" s="85">
        <v>8</v>
      </c>
      <c r="B17" t="s" s="86">
        <v>63</v>
      </c>
      <c r="C17" t="s" s="86">
        <v>64</v>
      </c>
      <c r="D17" t="s" s="87">
        <v>48</v>
      </c>
      <c r="E17" s="88">
        <v>45343</v>
      </c>
      <c r="F17" s="89" cm="1">
        <f t="array" ref="F17">EDATE(E17,IF(D17="K-G",6,3))</f>
        <v>45433</v>
      </c>
      <c r="G17" s="90">
        <v>58740.19</v>
      </c>
      <c r="H17" s="90">
        <v>29616.9</v>
      </c>
      <c r="I17" s="91">
        <v>25749.9</v>
      </c>
      <c r="J17" s="92">
        <v>0.6</v>
      </c>
      <c r="K17" s="93"/>
      <c r="L17" t="s" s="94">
        <v>45</v>
      </c>
      <c r="M17" s="95"/>
      <c r="N17" s="89" cm="1">
        <f t="array" ref="N17">EDATE((TRUE+(0*7+IF(M17&gt;60,M17-1,M17))),6)</f>
        <v>182</v>
      </c>
      <c r="O17" t="s" s="94">
        <v>16</v>
      </c>
      <c r="P17" t="s" s="94">
        <v>49</v>
      </c>
      <c r="Q17" t="s" s="94">
        <v>10</v>
      </c>
      <c r="R17" s="96"/>
      <c r="S17" s="103"/>
    </row>
    <row r="18" ht="19.9" customHeight="1">
      <c r="A18" s="85">
        <v>9</v>
      </c>
      <c r="B18" t="s" s="86">
        <v>65</v>
      </c>
      <c r="C18" t="s" s="86">
        <v>64</v>
      </c>
      <c r="D18" t="s" s="87">
        <v>48</v>
      </c>
      <c r="E18" s="88">
        <v>45343</v>
      </c>
      <c r="F18" s="89" cm="1">
        <f t="array" ref="F18">EDATE(E18,IF(D18="K-G",6,3))</f>
        <v>45433</v>
      </c>
      <c r="G18" s="90">
        <v>427579.25</v>
      </c>
      <c r="H18" s="90">
        <v>179655.15</v>
      </c>
      <c r="I18" s="91">
        <v>178325.33</v>
      </c>
      <c r="J18" s="92">
        <v>0.5</v>
      </c>
      <c r="K18" s="93"/>
      <c r="L18" t="s" s="94">
        <v>45</v>
      </c>
      <c r="M18" s="95"/>
      <c r="N18" s="89" cm="1">
        <f t="array" ref="N18">EDATE((TRUE+(0*7+IF(M18&gt;60,M18-1,M18))),6)</f>
        <v>182</v>
      </c>
      <c r="O18" t="s" s="94">
        <v>19</v>
      </c>
      <c r="P18" t="s" s="94">
        <v>52</v>
      </c>
      <c r="Q18" t="s" s="94">
        <v>14</v>
      </c>
      <c r="R18" s="96"/>
      <c r="S18" s="72"/>
    </row>
    <row r="19" ht="19.9" customHeight="1">
      <c r="A19" s="85">
        <v>10</v>
      </c>
      <c r="B19" t="s" s="86">
        <v>66</v>
      </c>
      <c r="C19" t="s" s="86">
        <v>67</v>
      </c>
      <c r="D19" t="s" s="87">
        <v>48</v>
      </c>
      <c r="E19" s="88">
        <v>45343</v>
      </c>
      <c r="F19" s="89" cm="1">
        <f t="array" ref="F19">EDATE(E19,IF(D19="K-G",6,3))</f>
        <v>45433</v>
      </c>
      <c r="G19" s="90">
        <v>195699.78</v>
      </c>
      <c r="H19" s="90">
        <v>82226.8</v>
      </c>
      <c r="I19" s="91">
        <v>79776.8</v>
      </c>
      <c r="J19" s="92">
        <v>0.5</v>
      </c>
      <c r="K19" s="93"/>
      <c r="L19" t="s" s="94">
        <v>45</v>
      </c>
      <c r="M19" s="95"/>
      <c r="N19" s="89" cm="1">
        <f t="array" ref="N19">EDATE((TRUE+(0*7+IF(M19&gt;60,M19-1,M19))),6)</f>
        <v>182</v>
      </c>
      <c r="O19" t="s" s="94">
        <v>14</v>
      </c>
      <c r="P19" t="s" s="94">
        <v>68</v>
      </c>
      <c r="Q19" t="s" s="94">
        <v>16</v>
      </c>
      <c r="R19" s="96"/>
      <c r="S19" s="72"/>
    </row>
    <row r="20" ht="19.9" customHeight="1">
      <c r="A20" s="85">
        <v>11</v>
      </c>
      <c r="B20" t="s" s="86">
        <v>69</v>
      </c>
      <c r="C20" t="s" s="86">
        <v>70</v>
      </c>
      <c r="D20" t="s" s="87">
        <v>48</v>
      </c>
      <c r="E20" s="88">
        <v>45343</v>
      </c>
      <c r="F20" s="89" cm="1">
        <f t="array" ref="F20">EDATE(E20,IF(D20="K-G",6,3))</f>
        <v>45433</v>
      </c>
      <c r="G20" s="90">
        <v>55556</v>
      </c>
      <c r="H20" s="90">
        <v>50000</v>
      </c>
      <c r="I20" s="91">
        <v>50000</v>
      </c>
      <c r="J20" s="92">
        <v>0.9</v>
      </c>
      <c r="K20" s="93"/>
      <c r="L20" t="s" s="94">
        <v>45</v>
      </c>
      <c r="M20" s="95"/>
      <c r="N20" s="89" cm="1">
        <f t="array" ref="N20">EDATE((TRUE+(0*7+IF(M20&gt;60,M20-1,M20))),6)</f>
        <v>182</v>
      </c>
      <c r="O20" t="s" s="94">
        <v>19</v>
      </c>
      <c r="P20" t="s" s="94">
        <v>52</v>
      </c>
      <c r="Q20" s="104"/>
      <c r="R20" s="96"/>
      <c r="S20" s="72"/>
    </row>
    <row r="21" ht="19.9" customHeight="1">
      <c r="A21" s="85">
        <v>12</v>
      </c>
      <c r="B21" t="s" s="86">
        <v>71</v>
      </c>
      <c r="C21" t="s" s="86">
        <v>47</v>
      </c>
      <c r="D21" t="s" s="87">
        <v>48</v>
      </c>
      <c r="E21" s="88">
        <v>45579</v>
      </c>
      <c r="F21" s="89" cm="1">
        <f t="array" ref="F21">EDATE(E21,IF(D21="K-G",6,3))</f>
        <v>45671</v>
      </c>
      <c r="G21" s="90">
        <v>156767.39</v>
      </c>
      <c r="H21" s="90">
        <v>65868.649999999994</v>
      </c>
      <c r="I21" s="91">
        <v>65868.649999999994</v>
      </c>
      <c r="J21" s="92">
        <v>0.5</v>
      </c>
      <c r="K21" s="93"/>
      <c r="L21" t="s" s="94">
        <v>45</v>
      </c>
      <c r="M21" s="95"/>
      <c r="N21" s="89" cm="1">
        <f t="array" ref="N21">EDATE((TRUE+(0*7+IF(M21&gt;60,M21-1,M21))),6)</f>
        <v>182</v>
      </c>
      <c r="O21" t="s" s="94">
        <v>16</v>
      </c>
      <c r="P21" t="s" s="94">
        <v>72</v>
      </c>
      <c r="Q21" t="s" s="94">
        <v>10</v>
      </c>
      <c r="R21" s="96"/>
      <c r="S21" s="72"/>
    </row>
    <row r="22" ht="19.9" customHeight="1">
      <c r="A22" s="85">
        <v>13</v>
      </c>
      <c r="B22" t="s" s="86">
        <v>73</v>
      </c>
      <c r="C22" t="s" s="86">
        <v>74</v>
      </c>
      <c r="D22" t="s" s="87">
        <v>48</v>
      </c>
      <c r="E22" s="88">
        <v>45579</v>
      </c>
      <c r="F22" s="89" cm="1">
        <f t="array" ref="F22">EDATE(E22,IF(D22="K-G",6,3))</f>
        <v>45671</v>
      </c>
      <c r="G22" s="90">
        <v>153045.9</v>
      </c>
      <c r="H22" s="90">
        <v>66421.45</v>
      </c>
      <c r="I22" s="91">
        <v>64305</v>
      </c>
      <c r="J22" s="92">
        <v>0.5</v>
      </c>
      <c r="K22" s="93"/>
      <c r="L22" t="s" s="94">
        <v>45</v>
      </c>
      <c r="M22" s="95"/>
      <c r="N22" s="89" cm="1">
        <f t="array" ref="N22">EDATE((TRUE+(0*7+IF(M22&gt;60,M22-1,M22))),6)</f>
        <v>182</v>
      </c>
      <c r="O22" t="s" s="94">
        <v>19</v>
      </c>
      <c r="P22" t="s" s="94">
        <v>75</v>
      </c>
      <c r="Q22" t="s" s="94">
        <v>14</v>
      </c>
      <c r="R22" t="s" s="86">
        <v>16</v>
      </c>
      <c r="S22" s="72"/>
    </row>
    <row r="23" ht="19.9" customHeight="1">
      <c r="A23" s="85">
        <v>14</v>
      </c>
      <c r="B23" t="s" s="97">
        <v>76</v>
      </c>
      <c r="C23" t="s" s="97">
        <v>77</v>
      </c>
      <c r="D23" t="s" s="98">
        <v>78</v>
      </c>
      <c r="E23" s="88">
        <v>45579</v>
      </c>
      <c r="F23" s="100" cm="1">
        <f t="array" ref="F23">EDATE(E23,IF(D23="K-G",6,3))</f>
        <v>45671</v>
      </c>
      <c r="G23" s="90"/>
      <c r="H23" s="90"/>
      <c r="I23" s="90"/>
      <c r="J23" s="92"/>
      <c r="K23" s="93"/>
      <c r="L23" t="s" s="94">
        <v>48</v>
      </c>
      <c r="M23" s="95"/>
      <c r="N23" s="89" cm="1">
        <f t="array" ref="N23">EDATE((TRUE+(0*7+IF(M23&gt;60,M23-1,M23))),6)</f>
        <v>182</v>
      </c>
      <c r="O23" t="s" s="94">
        <v>16</v>
      </c>
      <c r="P23" t="s" s="94">
        <v>79</v>
      </c>
      <c r="Q23" t="s" s="94">
        <v>10</v>
      </c>
      <c r="R23" s="96"/>
      <c r="S23" s="72"/>
    </row>
    <row r="24" ht="19.9" customHeight="1">
      <c r="A24" s="85">
        <v>15</v>
      </c>
      <c r="B24" t="s" s="86">
        <v>80</v>
      </c>
      <c r="C24" t="s" s="86">
        <v>81</v>
      </c>
      <c r="D24" t="s" s="87">
        <v>48</v>
      </c>
      <c r="E24" s="88">
        <v>45579</v>
      </c>
      <c r="F24" s="89" cm="1">
        <f t="array" ref="F24">EDATE(E24,IF(D24="K-G",6,3))</f>
        <v>45671</v>
      </c>
      <c r="G24" s="90">
        <v>36230.64</v>
      </c>
      <c r="H24" s="90">
        <v>15222.94</v>
      </c>
      <c r="I24" s="91">
        <v>15175.43</v>
      </c>
      <c r="J24" s="92">
        <v>0.5</v>
      </c>
      <c r="K24" s="93"/>
      <c r="L24" t="s" s="94">
        <v>45</v>
      </c>
      <c r="M24" s="95"/>
      <c r="N24" s="89" cm="1">
        <f t="array" ref="N24">EDATE((TRUE+(0*7+IF(M24&gt;60,M24-1,M24))),6)</f>
        <v>182</v>
      </c>
      <c r="O24" t="s" s="94">
        <v>19</v>
      </c>
      <c r="P24" t="s" s="94">
        <v>82</v>
      </c>
      <c r="Q24" t="s" s="94">
        <v>14</v>
      </c>
      <c r="R24" s="96"/>
      <c r="S24" s="72"/>
    </row>
    <row r="25" ht="19.9" customHeight="1">
      <c r="A25" s="85">
        <v>16</v>
      </c>
      <c r="B25" t="s" s="86">
        <v>83</v>
      </c>
      <c r="C25" t="s" s="86">
        <v>74</v>
      </c>
      <c r="D25" t="s" s="87">
        <v>48</v>
      </c>
      <c r="E25" s="88">
        <v>45579</v>
      </c>
      <c r="F25" s="89" cm="1">
        <f t="array" ref="F25">EDATE(E25,IF(D25="K-G",6,3))</f>
        <v>45671</v>
      </c>
      <c r="G25" s="90">
        <v>67567.2</v>
      </c>
      <c r="H25" s="90">
        <v>28793</v>
      </c>
      <c r="I25" s="91">
        <v>28793</v>
      </c>
      <c r="J25" s="92">
        <v>0.5</v>
      </c>
      <c r="K25" s="93"/>
      <c r="L25" t="s" s="94">
        <v>45</v>
      </c>
      <c r="M25" s="95"/>
      <c r="N25" s="89" cm="1">
        <f t="array" ref="N25">EDATE((TRUE+(0*7+IF(M25&gt;60,M25-1,M25))),6)</f>
        <v>182</v>
      </c>
      <c r="O25" t="s" s="94">
        <v>16</v>
      </c>
      <c r="P25" t="s" s="94">
        <v>84</v>
      </c>
      <c r="Q25" t="s" s="94">
        <v>14</v>
      </c>
      <c r="R25" s="96"/>
      <c r="S25" s="72"/>
    </row>
    <row r="26" ht="19.9" customHeight="1">
      <c r="A26" s="85">
        <v>17</v>
      </c>
      <c r="B26" t="s" s="86">
        <v>85</v>
      </c>
      <c r="C26" t="s" s="86">
        <v>86</v>
      </c>
      <c r="D26" t="s" s="87">
        <v>48</v>
      </c>
      <c r="E26" s="88">
        <v>45685</v>
      </c>
      <c r="F26" s="89" cm="1">
        <f t="array" ref="F26">EDATE(E26,IF(D26="K-G",6,3))</f>
        <v>45775</v>
      </c>
      <c r="G26" s="90">
        <v>235119.47</v>
      </c>
      <c r="H26" s="90">
        <v>98766.84</v>
      </c>
      <c r="I26" s="91">
        <v>95199.19</v>
      </c>
      <c r="J26" s="92">
        <v>0.5</v>
      </c>
      <c r="K26" s="93"/>
      <c r="L26" t="s" s="94">
        <v>45</v>
      </c>
      <c r="M26" s="95"/>
      <c r="N26" s="89" cm="1">
        <f t="array" ref="N26">EDATE((TRUE+(0*7+IF(M26&gt;60,M26-1,M26))),6)</f>
        <v>182</v>
      </c>
      <c r="O26" t="s" s="94">
        <v>14</v>
      </c>
      <c r="P26" t="s" s="94">
        <v>68</v>
      </c>
      <c r="Q26" t="s" s="94">
        <v>16</v>
      </c>
      <c r="R26" t="s" s="86">
        <v>19</v>
      </c>
      <c r="S26" s="72"/>
    </row>
    <row r="27" ht="19.9" customHeight="1">
      <c r="A27" s="85">
        <v>18</v>
      </c>
      <c r="B27" t="s" s="86">
        <v>87</v>
      </c>
      <c r="C27" t="s" s="86">
        <v>88</v>
      </c>
      <c r="D27" t="s" s="87">
        <v>48</v>
      </c>
      <c r="E27" s="88">
        <v>45764</v>
      </c>
      <c r="F27" s="89" cm="1">
        <f t="array" ref="F27">EDATE(E27,IF(D27="K-G",6,3))</f>
        <v>45855</v>
      </c>
      <c r="G27" s="90">
        <v>382989.37</v>
      </c>
      <c r="H27" s="90">
        <v>114896.81</v>
      </c>
      <c r="I27" s="90">
        <v>113274.95</v>
      </c>
      <c r="J27" s="92">
        <v>0.3</v>
      </c>
      <c r="K27" s="93"/>
      <c r="L27" t="s" s="94">
        <v>45</v>
      </c>
      <c r="M27" s="95"/>
      <c r="N27" s="89" cm="1">
        <f t="array" ref="N27">EDATE((TRUE+(0*7+IF(M27&gt;60,M27-1,M27))),6)</f>
        <v>182</v>
      </c>
      <c r="O27" t="s" s="94">
        <v>14</v>
      </c>
      <c r="P27" t="s" s="94">
        <v>89</v>
      </c>
      <c r="Q27" t="s" s="94">
        <v>19</v>
      </c>
      <c r="R27" t="s" s="86">
        <v>16</v>
      </c>
      <c r="S27" s="72"/>
    </row>
    <row r="28" ht="19.9" customHeight="1">
      <c r="A28" s="85">
        <v>19</v>
      </c>
      <c r="B28" t="s" s="86">
        <v>90</v>
      </c>
      <c r="C28" t="s" s="86">
        <v>91</v>
      </c>
      <c r="D28" t="s" s="87">
        <v>48</v>
      </c>
      <c r="E28" s="88">
        <v>45764</v>
      </c>
      <c r="F28" s="89" cm="1">
        <f t="array" ref="F28">EDATE(E28,IF(D28="K-G",6,3))</f>
        <v>45855</v>
      </c>
      <c r="G28" s="90">
        <v>261789.89</v>
      </c>
      <c r="H28" s="90">
        <v>115000</v>
      </c>
      <c r="I28" s="90">
        <v>109995.75</v>
      </c>
      <c r="J28" s="92">
        <v>0.5</v>
      </c>
      <c r="K28" s="105"/>
      <c r="L28" t="s" s="94">
        <v>45</v>
      </c>
      <c r="M28" s="95"/>
      <c r="N28" s="89" cm="1">
        <f t="array" ref="N28">EDATE((TRUE+(0*7+IF(M28&gt;60,M28-1,M28))),6)</f>
        <v>182</v>
      </c>
      <c r="O28" t="s" s="94">
        <v>14</v>
      </c>
      <c r="P28" t="s" s="94">
        <v>68</v>
      </c>
      <c r="Q28" t="s" s="94">
        <v>19</v>
      </c>
      <c r="R28" s="96"/>
      <c r="S28" s="72"/>
    </row>
    <row r="29" ht="20.1" customHeight="1">
      <c r="A29" s="85">
        <v>20</v>
      </c>
      <c r="B29" t="s" s="86">
        <v>92</v>
      </c>
      <c r="C29" t="s" s="86">
        <v>93</v>
      </c>
      <c r="D29" t="s" s="87">
        <v>48</v>
      </c>
      <c r="E29" s="88">
        <v>45764</v>
      </c>
      <c r="F29" s="89" cm="1">
        <f t="array" ref="F29">EDATE(E29,IF(D29="K-G",6,3))</f>
        <v>45855</v>
      </c>
      <c r="G29" s="90">
        <v>-141729.6</v>
      </c>
      <c r="H29" s="90">
        <v>-110490.8</v>
      </c>
      <c r="I29" t="s" s="106">
        <v>94</v>
      </c>
      <c r="J29" s="92">
        <v>0.5</v>
      </c>
      <c r="K29" s="93"/>
      <c r="L29" t="s" s="94">
        <v>48</v>
      </c>
      <c r="M29" s="95"/>
      <c r="N29" s="89" cm="1">
        <f t="array" ref="N29">EDATE((TRUE+(0*7+IF(M29&gt;60,M29-1,M29))),6)</f>
        <v>182</v>
      </c>
      <c r="O29" t="s" s="94">
        <v>19</v>
      </c>
      <c r="P29" t="s" s="94">
        <v>95</v>
      </c>
      <c r="Q29" t="s" s="94">
        <v>14</v>
      </c>
      <c r="R29" s="96"/>
      <c r="S29" s="72"/>
    </row>
    <row r="30" ht="20.1" customHeight="1">
      <c r="A30" s="85">
        <v>21</v>
      </c>
      <c r="B30" t="s" s="86">
        <v>92</v>
      </c>
      <c r="C30" t="s" s="86">
        <v>93</v>
      </c>
      <c r="D30" t="s" s="87">
        <v>48</v>
      </c>
      <c r="E30" s="88">
        <v>45918</v>
      </c>
      <c r="F30" s="89" cm="1">
        <f t="array" ref="F30">EDATE(E30,IF(D30="K-G",6,3))</f>
        <v>46009</v>
      </c>
      <c r="G30" s="90">
        <v>146564.06</v>
      </c>
      <c r="H30" s="90">
        <v>61581.53</v>
      </c>
      <c r="I30" s="90">
        <v>61581.53</v>
      </c>
      <c r="J30" s="92">
        <v>0.5</v>
      </c>
      <c r="K30" s="93"/>
      <c r="L30" t="s" s="94">
        <v>45</v>
      </c>
      <c r="M30" s="95"/>
      <c r="N30" s="89" cm="1">
        <f t="array" ref="N30">EDATE((TRUE+(0*7+IF(M30&gt;60,M30-1,M30))),6)</f>
        <v>182</v>
      </c>
      <c r="O30" t="s" s="94">
        <v>19</v>
      </c>
      <c r="P30" t="s" s="94">
        <v>95</v>
      </c>
      <c r="Q30" t="s" s="94">
        <v>14</v>
      </c>
      <c r="R30" t="s" s="86">
        <v>68</v>
      </c>
      <c r="S30" s="72"/>
    </row>
    <row r="31" ht="20.1" customHeight="1">
      <c r="A31" s="85">
        <v>22</v>
      </c>
      <c r="B31" t="s" s="86">
        <v>96</v>
      </c>
      <c r="C31" t="s" s="86">
        <v>97</v>
      </c>
      <c r="D31" t="s" s="87">
        <v>48</v>
      </c>
      <c r="E31" s="88">
        <v>45918</v>
      </c>
      <c r="F31" s="89" cm="1">
        <f t="array" ref="F31">EDATE(E31,IF(D31="K-G",6,3))</f>
        <v>46009</v>
      </c>
      <c r="G31" s="90">
        <v>202966.75</v>
      </c>
      <c r="H31" s="90">
        <v>85309.990000000005</v>
      </c>
      <c r="I31" s="90">
        <v>82817.06</v>
      </c>
      <c r="J31" s="92">
        <v>0.5</v>
      </c>
      <c r="K31" s="93"/>
      <c r="L31" t="s" s="94">
        <v>45</v>
      </c>
      <c r="M31" s="95"/>
      <c r="N31" s="89" cm="1">
        <f t="array" ref="N31">EDATE((TRUE+(0*7+IF(M31&gt;60,M31-1,M31))),6)</f>
        <v>182</v>
      </c>
      <c r="O31" t="s" s="94">
        <v>19</v>
      </c>
      <c r="P31" t="s" s="94">
        <v>52</v>
      </c>
      <c r="Q31" t="s" s="94">
        <v>16</v>
      </c>
      <c r="R31" t="s" s="86">
        <v>98</v>
      </c>
      <c r="S31" s="72"/>
    </row>
    <row r="32" ht="20.1" customHeight="1">
      <c r="A32" s="85">
        <v>23</v>
      </c>
      <c r="B32" s="86"/>
      <c r="C32" s="86"/>
      <c r="D32" s="107"/>
      <c r="E32" s="88"/>
      <c r="F32" s="89" cm="1">
        <f t="array" ref="F32">EDATE((TRUE+(0*7+IF(E32&gt;60,E32-1,E32))),IF(D32="K-G",6,3))</f>
        <v>91</v>
      </c>
      <c r="G32" s="90"/>
      <c r="H32" s="90"/>
      <c r="I32" s="90"/>
      <c r="J32" s="92"/>
      <c r="K32" s="93"/>
      <c r="L32" s="104"/>
      <c r="M32" s="95"/>
      <c r="N32" s="89" cm="1">
        <f t="array" ref="N32">EDATE((TRUE+(0*7+IF(M32&gt;60,M32-1,M32))),6)</f>
        <v>182</v>
      </c>
      <c r="O32" s="104"/>
      <c r="P32" s="94"/>
      <c r="Q32" s="104"/>
      <c r="R32" s="96"/>
      <c r="S32" s="72"/>
    </row>
    <row r="33" ht="20.1" customHeight="1">
      <c r="A33" s="85">
        <v>24</v>
      </c>
      <c r="B33" s="86"/>
      <c r="C33" s="86"/>
      <c r="D33" s="107"/>
      <c r="E33" s="88"/>
      <c r="F33" s="89" cm="1">
        <f t="array" ref="F33">EDATE((TRUE+(0*7+IF(E33&gt;60,E33-1,E33))),IF(D33="K-G",6,3))</f>
        <v>91</v>
      </c>
      <c r="G33" s="90"/>
      <c r="H33" s="90"/>
      <c r="I33" s="90"/>
      <c r="J33" s="92"/>
      <c r="K33" s="93"/>
      <c r="L33" s="104"/>
      <c r="M33" s="95"/>
      <c r="N33" s="89" cm="1">
        <f t="array" ref="N33">EDATE((TRUE+(0*7+IF(M33&gt;60,M33-1,M33))),6)</f>
        <v>182</v>
      </c>
      <c r="O33" s="104"/>
      <c r="P33" s="94"/>
      <c r="Q33" s="104"/>
      <c r="R33" s="96"/>
      <c r="S33" s="72"/>
    </row>
    <row r="34" ht="20.1" customHeight="1">
      <c r="A34" s="85">
        <v>25</v>
      </c>
      <c r="B34" s="86"/>
      <c r="C34" s="86"/>
      <c r="D34" s="107"/>
      <c r="E34" s="88"/>
      <c r="F34" s="89" cm="1">
        <f t="array" ref="F34">EDATE((TRUE+(0*7+IF(E34&gt;60,E34-1,E34))),IF(D34="K-G",6,3))</f>
        <v>91</v>
      </c>
      <c r="G34" s="90"/>
      <c r="H34" s="90"/>
      <c r="I34" s="90"/>
      <c r="J34" s="92"/>
      <c r="K34" s="93"/>
      <c r="L34" s="104"/>
      <c r="M34" s="95"/>
      <c r="N34" s="89" cm="1">
        <f t="array" ref="N34">EDATE((TRUE+(0*7+IF(M34&gt;60,M34-1,M34))),6)</f>
        <v>182</v>
      </c>
      <c r="O34" s="104"/>
      <c r="P34" s="94"/>
      <c r="Q34" s="104"/>
      <c r="R34" s="96"/>
      <c r="S34" s="72"/>
    </row>
    <row r="35" ht="20.1" customHeight="1">
      <c r="A35" s="85">
        <v>26</v>
      </c>
      <c r="B35" s="86"/>
      <c r="C35" s="86"/>
      <c r="D35" s="107"/>
      <c r="E35" s="88"/>
      <c r="F35" s="89" cm="1">
        <f t="array" ref="F35">EDATE((TRUE+(0*7+IF(E35&gt;60,E35-1,E35))),IF(D35="K-G",6,3))</f>
        <v>91</v>
      </c>
      <c r="G35" s="90"/>
      <c r="H35" s="90"/>
      <c r="I35" s="90"/>
      <c r="J35" s="92"/>
      <c r="K35" s="93"/>
      <c r="L35" s="104"/>
      <c r="M35" s="95"/>
      <c r="N35" s="89" cm="1">
        <f t="array" ref="N35">EDATE((TRUE+(0*7+IF(M35&gt;60,M35-1,M35))),6)</f>
        <v>182</v>
      </c>
      <c r="O35" s="104"/>
      <c r="P35" s="94"/>
      <c r="Q35" s="104"/>
      <c r="R35" s="96"/>
      <c r="S35" s="72"/>
    </row>
    <row r="36" ht="20.1" customHeight="1">
      <c r="A36" s="85">
        <v>27</v>
      </c>
      <c r="B36" s="86"/>
      <c r="C36" s="86"/>
      <c r="D36" s="107"/>
      <c r="E36" s="88"/>
      <c r="F36" s="89" cm="1">
        <f t="array" ref="F36">EDATE((TRUE+(0*7+IF(E36&gt;60,E36-1,E36))),IF(D36="K-G",6,3))</f>
        <v>91</v>
      </c>
      <c r="G36" s="90"/>
      <c r="H36" s="90"/>
      <c r="I36" s="90"/>
      <c r="J36" s="92"/>
      <c r="K36" s="93"/>
      <c r="L36" s="104"/>
      <c r="M36" s="95"/>
      <c r="N36" s="89" cm="1">
        <f t="array" ref="N36">EDATE((TRUE+(0*7+IF(M36&gt;60,M36-1,M36))),6)</f>
        <v>182</v>
      </c>
      <c r="O36" s="104"/>
      <c r="P36" s="94"/>
      <c r="Q36" s="104"/>
      <c r="R36" s="96"/>
      <c r="S36" s="72"/>
    </row>
    <row r="37" ht="20.1" customHeight="1">
      <c r="A37" s="85">
        <v>28</v>
      </c>
      <c r="B37" s="86"/>
      <c r="C37" s="86"/>
      <c r="D37" s="107"/>
      <c r="E37" s="88"/>
      <c r="F37" s="89" cm="1">
        <f t="array" ref="F37">EDATE((TRUE+(0*7+IF(E37&gt;60,E37-1,E37))),IF(D37="K-G",6,3))</f>
        <v>91</v>
      </c>
      <c r="G37" s="90"/>
      <c r="H37" s="90"/>
      <c r="I37" s="90"/>
      <c r="J37" s="92"/>
      <c r="K37" s="93"/>
      <c r="L37" s="104"/>
      <c r="M37" s="95"/>
      <c r="N37" s="89" cm="1">
        <f t="array" ref="N37">EDATE((TRUE+(0*7+IF(M37&gt;60,M37-1,M37))),6)</f>
        <v>182</v>
      </c>
      <c r="O37" s="104"/>
      <c r="P37" s="94"/>
      <c r="Q37" s="104"/>
      <c r="R37" s="96"/>
      <c r="S37" s="108"/>
    </row>
    <row r="38" ht="20.1" customHeight="1">
      <c r="A38" s="85">
        <v>29</v>
      </c>
      <c r="B38" s="86"/>
      <c r="C38" s="86"/>
      <c r="D38" s="107"/>
      <c r="E38" s="88"/>
      <c r="F38" s="89" cm="1">
        <f t="array" ref="F38">EDATE((TRUE+(0*7+IF(E38&gt;60,E38-1,E38))),IF(D38="K-G",6,3))</f>
        <v>91</v>
      </c>
      <c r="G38" s="90"/>
      <c r="H38" s="90"/>
      <c r="I38" s="90"/>
      <c r="J38" s="92"/>
      <c r="K38" s="93"/>
      <c r="L38" s="104"/>
      <c r="M38" s="95"/>
      <c r="N38" s="89" cm="1">
        <f t="array" ref="N38">EDATE((TRUE+(0*7+IF(M38&gt;60,M38-1,M38))),6)</f>
        <v>182</v>
      </c>
      <c r="O38" s="104"/>
      <c r="P38" s="94"/>
      <c r="Q38" s="104"/>
      <c r="R38" s="96"/>
      <c r="S38" s="108"/>
    </row>
    <row r="39" ht="20.1" customHeight="1">
      <c r="A39" s="85">
        <v>30</v>
      </c>
      <c r="B39" s="86"/>
      <c r="C39" s="86"/>
      <c r="D39" s="107"/>
      <c r="E39" s="88"/>
      <c r="F39" s="89" cm="1">
        <f t="array" ref="F39">EDATE((TRUE+(0*7+IF(E39&gt;60,E39-1,E39))),IF(D39="K-G",6,3))</f>
        <v>91</v>
      </c>
      <c r="G39" s="90"/>
      <c r="H39" s="90"/>
      <c r="I39" s="90"/>
      <c r="J39" s="92"/>
      <c r="K39" s="93"/>
      <c r="L39" s="104"/>
      <c r="M39" s="95"/>
      <c r="N39" s="89" cm="1">
        <f t="array" ref="N39">EDATE((TRUE+(0*7+IF(M39&gt;60,M39-1,M39))),6)</f>
        <v>182</v>
      </c>
      <c r="O39" s="104"/>
      <c r="P39" s="94"/>
      <c r="Q39" s="104"/>
      <c r="R39" s="96"/>
      <c r="S39" s="109"/>
    </row>
    <row r="40" ht="20.1" customHeight="1">
      <c r="A40" s="85">
        <v>31</v>
      </c>
      <c r="B40" s="86"/>
      <c r="C40" s="86"/>
      <c r="D40" s="107"/>
      <c r="E40" s="88"/>
      <c r="F40" s="89" cm="1">
        <f t="array" ref="F40">EDATE((TRUE+(0*7+IF(E40&gt;60,E40-1,E40))),IF(D40="K-G",6,3))</f>
        <v>91</v>
      </c>
      <c r="G40" s="90"/>
      <c r="H40" s="90"/>
      <c r="I40" s="90"/>
      <c r="J40" s="92"/>
      <c r="K40" s="93"/>
      <c r="L40" s="104"/>
      <c r="M40" s="95"/>
      <c r="N40" s="89" cm="1">
        <f t="array" ref="N40">EDATE((TRUE+(0*7+IF(M40&gt;60,M40-1,M40))),6)</f>
        <v>182</v>
      </c>
      <c r="O40" s="104"/>
      <c r="P40" s="94"/>
      <c r="Q40" s="104"/>
      <c r="R40" s="96"/>
      <c r="S40" s="109"/>
    </row>
    <row r="41" ht="20.1" customHeight="1">
      <c r="A41" s="85">
        <v>32</v>
      </c>
      <c r="B41" s="86"/>
      <c r="C41" s="86"/>
      <c r="D41" s="107"/>
      <c r="E41" s="88"/>
      <c r="F41" s="89" cm="1">
        <f t="array" ref="F41">EDATE((TRUE+(0*7+IF(E41&gt;60,E41-1,E41))),IF(D41="K-G",6,3))</f>
        <v>91</v>
      </c>
      <c r="G41" s="90"/>
      <c r="H41" s="90"/>
      <c r="I41" s="90"/>
      <c r="J41" s="92"/>
      <c r="K41" s="93"/>
      <c r="L41" s="104"/>
      <c r="M41" s="95"/>
      <c r="N41" s="89" cm="1">
        <f t="array" ref="N41">EDATE((TRUE+(0*7+IF(M41&gt;60,M41-1,M41))),6)</f>
        <v>182</v>
      </c>
      <c r="O41" s="104"/>
      <c r="P41" s="94"/>
      <c r="Q41" s="104"/>
      <c r="R41" s="96"/>
      <c r="S41" s="109"/>
    </row>
    <row r="42" ht="20.1" customHeight="1">
      <c r="A42" s="85">
        <v>33</v>
      </c>
      <c r="B42" s="86"/>
      <c r="C42" s="86"/>
      <c r="D42" s="107"/>
      <c r="E42" s="88"/>
      <c r="F42" s="89" cm="1">
        <f t="array" ref="F42">EDATE((TRUE+(0*7+IF(E42&gt;60,E42-1,E42))),IF(D42="K-G",6,3))</f>
        <v>91</v>
      </c>
      <c r="G42" s="90"/>
      <c r="H42" s="90"/>
      <c r="I42" s="90"/>
      <c r="J42" s="92"/>
      <c r="K42" s="93"/>
      <c r="L42" s="104"/>
      <c r="M42" s="95"/>
      <c r="N42" s="89" cm="1">
        <f t="array" ref="N42">EDATE((TRUE+(0*7+IF(M42&gt;60,M42-1,M42))),6)</f>
        <v>182</v>
      </c>
      <c r="O42" s="104"/>
      <c r="P42" s="94"/>
      <c r="Q42" s="104"/>
      <c r="R42" s="96"/>
      <c r="S42" s="109"/>
    </row>
    <row r="43" ht="20.1" customHeight="1">
      <c r="A43" s="85">
        <v>34</v>
      </c>
      <c r="B43" s="86"/>
      <c r="C43" s="86"/>
      <c r="D43" s="107"/>
      <c r="E43" s="88"/>
      <c r="F43" s="89" cm="1">
        <f t="array" ref="F43">EDATE((TRUE+(0*7+IF(E43&gt;60,E43-1,E43))),IF(D43="K-G",6,3))</f>
        <v>91</v>
      </c>
      <c r="G43" s="90"/>
      <c r="H43" s="90"/>
      <c r="I43" s="90"/>
      <c r="J43" s="92"/>
      <c r="K43" s="93"/>
      <c r="L43" s="104"/>
      <c r="M43" s="95"/>
      <c r="N43" s="89" cm="1">
        <f t="array" ref="N43">EDATE((TRUE+(0*7+IF(M43&gt;60,M43-1,M43))),6)</f>
        <v>182</v>
      </c>
      <c r="O43" s="104"/>
      <c r="P43" s="94"/>
      <c r="Q43" s="104"/>
      <c r="R43" s="96"/>
      <c r="S43" s="109"/>
    </row>
    <row r="44" ht="20.1" customHeight="1">
      <c r="A44" s="85">
        <v>35</v>
      </c>
      <c r="B44" s="86"/>
      <c r="C44" s="86"/>
      <c r="D44" s="107"/>
      <c r="E44" s="88"/>
      <c r="F44" s="89" cm="1">
        <f t="array" ref="F44">EDATE((TRUE+(0*7+IF(E44&gt;60,E44-1,E44))),IF(D44="K-G",6,3))</f>
        <v>91</v>
      </c>
      <c r="G44" s="90"/>
      <c r="H44" s="90"/>
      <c r="I44" s="90"/>
      <c r="J44" s="92"/>
      <c r="K44" s="93"/>
      <c r="L44" s="104"/>
      <c r="M44" s="95"/>
      <c r="N44" s="89" cm="1">
        <f t="array" ref="N44">EDATE((TRUE+(0*7+IF(M44&gt;60,M44-1,M44))),6)</f>
        <v>182</v>
      </c>
      <c r="O44" s="104"/>
      <c r="P44" s="94"/>
      <c r="Q44" s="104"/>
      <c r="R44" s="96"/>
      <c r="S44" s="109"/>
    </row>
    <row r="45" ht="20.1" customHeight="1">
      <c r="A45" s="85">
        <v>36</v>
      </c>
      <c r="B45" s="86"/>
      <c r="C45" s="86"/>
      <c r="D45" s="107"/>
      <c r="E45" s="88"/>
      <c r="F45" s="89" cm="1">
        <f t="array" ref="F45">EDATE((TRUE+(0*7+IF(E45&gt;60,E45-1,E45))),IF(D45="K-G",6,3))</f>
        <v>91</v>
      </c>
      <c r="G45" s="90"/>
      <c r="H45" s="90"/>
      <c r="I45" s="90"/>
      <c r="J45" s="92"/>
      <c r="K45" s="93"/>
      <c r="L45" s="104"/>
      <c r="M45" s="95"/>
      <c r="N45" s="89" cm="1">
        <f t="array" ref="N45">EDATE((TRUE+(0*7+IF(M45&gt;60,M45-1,M45))),6)</f>
        <v>182</v>
      </c>
      <c r="O45" s="104"/>
      <c r="P45" s="94"/>
      <c r="Q45" s="104"/>
      <c r="R45" s="96"/>
      <c r="S45" s="109"/>
    </row>
    <row r="46" ht="20.1" customHeight="1">
      <c r="A46" s="85">
        <v>37</v>
      </c>
      <c r="B46" s="86"/>
      <c r="C46" s="86"/>
      <c r="D46" s="107"/>
      <c r="E46" s="88"/>
      <c r="F46" s="89" cm="1">
        <f t="array" ref="F46">EDATE((TRUE+(0*7+IF(E46&gt;60,E46-1,E46))),IF(D46="K-G",6,3))</f>
        <v>91</v>
      </c>
      <c r="G46" s="90"/>
      <c r="H46" s="90"/>
      <c r="I46" s="90"/>
      <c r="J46" s="92"/>
      <c r="K46" s="93"/>
      <c r="L46" s="104"/>
      <c r="M46" s="95"/>
      <c r="N46" s="89" cm="1">
        <f t="array" ref="N46">EDATE((TRUE+(0*7+IF(M46&gt;60,M46-1,M46))),6)</f>
        <v>182</v>
      </c>
      <c r="O46" s="104"/>
      <c r="P46" s="94"/>
      <c r="Q46" s="104"/>
      <c r="R46" s="96"/>
      <c r="S46" s="109"/>
    </row>
    <row r="47" ht="20.1" customHeight="1">
      <c r="A47" s="85">
        <v>38</v>
      </c>
      <c r="B47" s="86"/>
      <c r="C47" s="86"/>
      <c r="D47" s="107"/>
      <c r="E47" s="88"/>
      <c r="F47" s="89" cm="1">
        <f t="array" ref="F47">EDATE((TRUE+(0*7+IF(E47&gt;60,E47-1,E47))),IF(D47="K-G",6,3))</f>
        <v>91</v>
      </c>
      <c r="G47" s="90"/>
      <c r="H47" s="90"/>
      <c r="I47" s="90"/>
      <c r="J47" s="92"/>
      <c r="K47" s="93"/>
      <c r="L47" s="104"/>
      <c r="M47" s="95"/>
      <c r="N47" s="89" cm="1">
        <f t="array" ref="N47">EDATE((TRUE+(0*7+IF(M47&gt;60,M47-1,M47))),6)</f>
        <v>182</v>
      </c>
      <c r="O47" s="104"/>
      <c r="P47" s="94"/>
      <c r="Q47" s="104"/>
      <c r="R47" s="96"/>
      <c r="S47" s="109"/>
    </row>
    <row r="48" ht="20.1" customHeight="1">
      <c r="A48" s="85">
        <v>39</v>
      </c>
      <c r="B48" s="86"/>
      <c r="C48" s="86"/>
      <c r="D48" s="107"/>
      <c r="E48" s="88"/>
      <c r="F48" s="89" cm="1">
        <f t="array" ref="F48">EDATE((TRUE+(0*7+IF(E48&gt;60,E48-1,E48))),IF(D48="K-G",6,3))</f>
        <v>91</v>
      </c>
      <c r="G48" s="90"/>
      <c r="H48" s="90"/>
      <c r="I48" s="90"/>
      <c r="J48" s="92"/>
      <c r="K48" s="93"/>
      <c r="L48" s="104"/>
      <c r="M48" s="95"/>
      <c r="N48" s="89" cm="1">
        <f t="array" ref="N48">EDATE((TRUE+(0*7+IF(M48&gt;60,M48-1,M48))),6)</f>
        <v>182</v>
      </c>
      <c r="O48" s="104"/>
      <c r="P48" s="94"/>
      <c r="Q48" s="104"/>
      <c r="R48" s="96"/>
      <c r="S48" s="109"/>
    </row>
    <row r="49" ht="20.1" customHeight="1">
      <c r="A49" s="85">
        <v>40</v>
      </c>
      <c r="B49" s="86"/>
      <c r="C49" s="86"/>
      <c r="D49" s="107"/>
      <c r="E49" s="88"/>
      <c r="F49" s="89" cm="1">
        <f t="array" ref="F49">EDATE((TRUE+(0*7+IF(E49&gt;60,E49-1,E49))),IF(D49="K-G",6,3))</f>
        <v>91</v>
      </c>
      <c r="G49" s="90"/>
      <c r="H49" s="90"/>
      <c r="I49" s="90"/>
      <c r="J49" s="92"/>
      <c r="K49" s="93"/>
      <c r="L49" s="104"/>
      <c r="M49" s="95"/>
      <c r="N49" s="89" cm="1">
        <f t="array" ref="N49">EDATE((TRUE+(0*7+IF(M49&gt;60,M49-1,M49))),6)</f>
        <v>182</v>
      </c>
      <c r="O49" s="104"/>
      <c r="P49" s="94"/>
      <c r="Q49" s="104"/>
      <c r="R49" s="96"/>
      <c r="S49" s="109"/>
    </row>
    <row r="50" ht="20.1" customHeight="1">
      <c r="A50" t="s" s="110">
        <v>99</v>
      </c>
      <c r="B50" s="111"/>
      <c r="C50" s="112"/>
      <c r="D50" s="113"/>
      <c r="E50" s="114"/>
      <c r="F50" s="115"/>
      <c r="G50" s="116" cm="1">
        <f t="array" ref="G50">SUBTOTAL(109,G10:G49)</f>
        <v>4539401</v>
      </c>
      <c r="H50" s="116" cm="1">
        <f t="array" ref="H50">SUBTOTAL(109,H10:H49)</f>
        <v>1774231.88</v>
      </c>
      <c r="I50" s="116" cm="1">
        <f t="array" ref="I50">SUBTOTAL(109,I10:I49)</f>
        <v>1831053.97</v>
      </c>
      <c r="J50" s="117"/>
      <c r="K50" s="118"/>
      <c r="L50" s="115"/>
      <c r="M50" s="115"/>
      <c r="N50" s="113"/>
      <c r="O50" s="119"/>
      <c r="P50" s="111"/>
      <c r="Q50" s="111"/>
      <c r="R50" s="111"/>
      <c r="S50" s="72"/>
    </row>
    <row r="51" ht="14.6" customHeight="1">
      <c r="A51" s="120"/>
      <c r="B51" s="120"/>
      <c r="C51" s="120"/>
      <c r="D51" s="121"/>
      <c r="E51" s="121"/>
      <c r="F51" s="121"/>
      <c r="G51" s="120"/>
      <c r="H51" s="122"/>
      <c r="I51" s="123"/>
      <c r="J51" s="124"/>
      <c r="K51" s="120"/>
      <c r="L51" s="121"/>
      <c r="M51" s="120"/>
      <c r="N51" s="120"/>
      <c r="O51" s="121"/>
      <c r="P51" s="120"/>
      <c r="Q51" s="120"/>
      <c r="R51" s="120"/>
      <c r="S51" s="13"/>
    </row>
    <row r="52" ht="14.6" customHeight="1">
      <c r="A52" s="13"/>
      <c r="B52" s="13"/>
      <c r="C52" s="13"/>
      <c r="D52" s="12"/>
      <c r="E52" s="12"/>
      <c r="F52" s="12"/>
      <c r="G52" s="13"/>
      <c r="H52" s="125"/>
      <c r="I52" s="126"/>
      <c r="J52" s="127"/>
      <c r="K52" s="13"/>
      <c r="L52" s="12"/>
      <c r="M52" s="13"/>
      <c r="N52" s="13"/>
      <c r="O52" s="12"/>
      <c r="P52" s="13"/>
      <c r="Q52" s="13"/>
      <c r="R52" s="13"/>
      <c r="S52" s="13"/>
    </row>
    <row r="53" ht="14.6" customHeight="1">
      <c r="A53" t="s" s="128">
        <v>100</v>
      </c>
      <c r="B53" s="13"/>
      <c r="C53" s="13"/>
      <c r="D53" s="12"/>
      <c r="E53" s="12"/>
      <c r="F53" s="12"/>
      <c r="G53" s="13"/>
      <c r="H53" s="125"/>
      <c r="I53" s="126"/>
      <c r="J53" s="127"/>
      <c r="K53" s="13"/>
      <c r="L53" s="12"/>
      <c r="M53" s="13"/>
      <c r="N53" s="13"/>
      <c r="O53" s="12"/>
      <c r="P53" s="13"/>
      <c r="Q53" s="13"/>
      <c r="R53" s="13"/>
      <c r="S53" s="13"/>
    </row>
    <row r="54" ht="14.6" customHeight="1">
      <c r="A54" s="13"/>
      <c r="B54" t="s" s="128">
        <v>101</v>
      </c>
      <c r="C54" s="13"/>
      <c r="D54" s="12"/>
      <c r="E54" s="12"/>
      <c r="F54" s="12"/>
      <c r="G54" s="13"/>
      <c r="H54" s="125"/>
      <c r="I54" s="129"/>
      <c r="J54" s="130"/>
      <c r="K54" s="13"/>
      <c r="L54" s="12"/>
      <c r="M54" s="13"/>
      <c r="N54" s="13"/>
      <c r="O54" s="12"/>
      <c r="P54" s="13"/>
      <c r="Q54" s="13"/>
      <c r="R54" s="13"/>
      <c r="S54" s="13"/>
    </row>
    <row r="55" ht="14.6" customHeight="1">
      <c r="A55" s="13"/>
      <c r="B55" t="s" s="128">
        <v>102</v>
      </c>
      <c r="C55" s="13"/>
      <c r="D55" s="12"/>
      <c r="E55" s="12"/>
      <c r="F55" s="12"/>
      <c r="G55" s="13"/>
      <c r="H55" s="125"/>
      <c r="I55" s="129"/>
      <c r="J55" s="130"/>
      <c r="K55" s="13"/>
      <c r="L55" s="12"/>
      <c r="M55" s="13"/>
      <c r="N55" s="13"/>
      <c r="O55" s="12"/>
      <c r="P55" s="13"/>
      <c r="Q55" s="13"/>
      <c r="R55" s="13"/>
      <c r="S55" s="13"/>
    </row>
    <row r="56" ht="14.6" customHeight="1">
      <c r="A56" s="13"/>
      <c r="B56" t="s" s="128">
        <v>103</v>
      </c>
      <c r="C56" s="13"/>
      <c r="D56" s="12"/>
      <c r="E56" s="12"/>
      <c r="F56" s="12"/>
      <c r="G56" s="13"/>
      <c r="H56" s="125"/>
      <c r="I56" s="129"/>
      <c r="J56" s="130"/>
      <c r="K56" s="13"/>
      <c r="L56" s="12"/>
      <c r="M56" s="13"/>
      <c r="N56" s="13"/>
      <c r="O56" s="12"/>
      <c r="P56" s="13"/>
      <c r="Q56" s="13"/>
      <c r="R56" s="13"/>
      <c r="S56" s="13"/>
    </row>
    <row r="57" ht="15" customHeight="1">
      <c r="A57" s="13"/>
      <c r="B57" s="131"/>
      <c r="C57" s="13"/>
      <c r="D57" s="12"/>
      <c r="E57" s="12"/>
      <c r="F57" s="12"/>
      <c r="G57" s="13"/>
      <c r="H57" s="125"/>
      <c r="I57" s="129"/>
      <c r="J57" s="130"/>
      <c r="K57" s="13"/>
      <c r="L57" s="12"/>
      <c r="M57" s="13"/>
      <c r="N57" s="13"/>
      <c r="O57" s="12"/>
      <c r="P57" s="13"/>
      <c r="Q57" s="13"/>
      <c r="R57" s="13"/>
      <c r="S57" s="13"/>
    </row>
    <row r="58" ht="14.6" customHeight="1">
      <c r="A58" t="s" s="128">
        <v>104</v>
      </c>
      <c r="B58" s="13"/>
      <c r="C58" s="13"/>
      <c r="D58" s="12"/>
      <c r="E58" s="12"/>
      <c r="F58" s="12"/>
      <c r="G58" s="13"/>
      <c r="H58" s="125"/>
      <c r="I58" s="125"/>
      <c r="J58" s="11"/>
      <c r="K58" s="13"/>
      <c r="L58" s="12"/>
      <c r="M58" s="13"/>
      <c r="N58" s="13"/>
      <c r="O58" s="12"/>
      <c r="P58" s="13"/>
      <c r="Q58" s="13"/>
      <c r="R58" s="132"/>
      <c r="S58" s="13"/>
    </row>
    <row r="59" ht="14.6" customHeight="1">
      <c r="A59" s="13"/>
      <c r="B59" t="s" s="128">
        <v>105</v>
      </c>
      <c r="C59" s="13"/>
      <c r="D59" s="12"/>
      <c r="E59" s="12"/>
      <c r="F59" s="12"/>
      <c r="G59" s="13"/>
      <c r="H59" s="125"/>
      <c r="I59" s="125"/>
      <c r="J59" s="11"/>
      <c r="K59" s="13"/>
      <c r="L59" s="12"/>
      <c r="M59" s="13"/>
      <c r="N59" s="13"/>
      <c r="O59" s="12"/>
      <c r="P59" s="13"/>
      <c r="Q59" s="13"/>
      <c r="R59" s="132"/>
      <c r="S59" s="13"/>
    </row>
    <row r="60" ht="14.6" customHeight="1">
      <c r="A60" s="13"/>
      <c r="B60" t="s" s="128">
        <v>106</v>
      </c>
      <c r="C60" s="13"/>
      <c r="D60" s="12"/>
      <c r="E60" s="12"/>
      <c r="F60" s="12"/>
      <c r="G60" s="13"/>
      <c r="H60" s="125"/>
      <c r="I60" s="125"/>
      <c r="J60" s="11"/>
      <c r="K60" s="13"/>
      <c r="L60" s="12"/>
      <c r="M60" s="13"/>
      <c r="N60" s="13"/>
      <c r="O60" s="12"/>
      <c r="P60" s="13"/>
      <c r="Q60" s="13"/>
      <c r="R60" s="133"/>
      <c r="S60" s="13"/>
    </row>
    <row r="61" ht="14.6" customHeight="1">
      <c r="A61" s="13"/>
      <c r="B61" t="s" s="128">
        <v>107</v>
      </c>
      <c r="C61" s="13"/>
      <c r="D61" s="12"/>
      <c r="E61" s="12"/>
      <c r="F61" s="12"/>
      <c r="G61" s="13"/>
      <c r="H61" s="125"/>
      <c r="I61" s="125"/>
      <c r="J61" s="11"/>
      <c r="K61" s="13"/>
      <c r="L61" s="12"/>
      <c r="M61" s="13"/>
      <c r="N61" s="13"/>
      <c r="O61" s="12"/>
      <c r="P61" s="13"/>
      <c r="Q61" s="13"/>
      <c r="R61" s="13"/>
      <c r="S61" s="13"/>
    </row>
    <row r="62" ht="14.6" customHeight="1">
      <c r="A62" s="13"/>
      <c r="B62" t="s" s="128">
        <v>108</v>
      </c>
      <c r="C62" s="13"/>
      <c r="D62" s="12"/>
      <c r="E62" s="12"/>
      <c r="F62" s="12"/>
      <c r="G62" s="13"/>
      <c r="H62" s="125"/>
      <c r="I62" s="125"/>
      <c r="J62" s="11"/>
      <c r="K62" s="13"/>
      <c r="L62" s="12"/>
      <c r="M62" s="13"/>
      <c r="N62" s="13"/>
      <c r="O62" s="12"/>
      <c r="P62" s="13"/>
      <c r="Q62" s="13"/>
      <c r="R62" s="13"/>
      <c r="S62" s="13"/>
    </row>
    <row r="63" ht="14.6" customHeight="1">
      <c r="A63" s="13"/>
      <c r="B63" t="s" s="128">
        <v>109</v>
      </c>
      <c r="C63" s="13"/>
      <c r="D63" s="12"/>
      <c r="E63" s="12"/>
      <c r="F63" s="12"/>
      <c r="G63" s="13"/>
      <c r="H63" s="125"/>
      <c r="I63" s="125"/>
      <c r="J63" s="11"/>
      <c r="K63" s="13"/>
      <c r="L63" s="12"/>
      <c r="M63" s="13"/>
      <c r="N63" s="13"/>
      <c r="O63" s="12"/>
      <c r="P63" s="13"/>
      <c r="Q63" s="13"/>
      <c r="R63" s="13"/>
      <c r="S63" s="13"/>
    </row>
    <row r="64" ht="14.6" customHeight="1">
      <c r="A64" s="13"/>
      <c r="B64" t="s" s="128">
        <v>110</v>
      </c>
      <c r="C64" s="13"/>
      <c r="D64" s="12"/>
      <c r="E64" s="12"/>
      <c r="F64" s="12"/>
      <c r="G64" s="13"/>
      <c r="H64" s="12"/>
      <c r="I64" s="12"/>
      <c r="J64" s="11"/>
      <c r="K64" s="13"/>
      <c r="L64" s="12"/>
      <c r="M64" s="13"/>
      <c r="N64" s="13"/>
      <c r="O64" s="12"/>
      <c r="P64" s="13"/>
      <c r="Q64" s="13"/>
      <c r="R64" s="13"/>
      <c r="S64" s="13"/>
    </row>
    <row r="65" ht="14.6" customHeight="1">
      <c r="A65" s="13"/>
      <c r="B65" t="s" s="128">
        <v>111</v>
      </c>
      <c r="C65" s="13"/>
      <c r="D65" s="12"/>
      <c r="E65" s="12"/>
      <c r="F65" s="12"/>
      <c r="G65" s="13"/>
      <c r="H65" s="12"/>
      <c r="I65" s="12"/>
      <c r="J65" s="11"/>
      <c r="K65" s="13"/>
      <c r="L65" s="12"/>
      <c r="M65" s="13"/>
      <c r="N65" s="13"/>
      <c r="O65" s="12"/>
      <c r="P65" s="13"/>
      <c r="Q65" s="13"/>
      <c r="R65" s="13"/>
      <c r="S65" s="13"/>
    </row>
    <row r="66" ht="14.6" customHeight="1">
      <c r="A66" s="13"/>
      <c r="B66" t="s" s="128">
        <v>112</v>
      </c>
      <c r="C66" s="13"/>
      <c r="D66" s="12"/>
      <c r="E66" s="12"/>
      <c r="F66" s="12"/>
      <c r="G66" s="13"/>
      <c r="H66" s="12"/>
      <c r="I66" s="12"/>
      <c r="J66" s="11"/>
      <c r="K66" s="13"/>
      <c r="L66" s="12"/>
      <c r="M66" s="13"/>
      <c r="N66" s="13"/>
      <c r="O66" s="12"/>
      <c r="P66" s="13"/>
      <c r="Q66" s="13"/>
      <c r="R66" s="13"/>
      <c r="S66" s="13"/>
    </row>
    <row r="67" ht="14.6" customHeight="1">
      <c r="A67" s="13"/>
      <c r="B67" t="s" s="128">
        <v>113</v>
      </c>
      <c r="C67" s="13"/>
      <c r="D67" s="12"/>
      <c r="E67" s="12"/>
      <c r="F67" s="12"/>
      <c r="G67" s="13"/>
      <c r="H67" s="12"/>
      <c r="I67" s="12"/>
      <c r="J67" s="11"/>
      <c r="K67" s="13"/>
      <c r="L67" s="12"/>
      <c r="M67" s="13"/>
      <c r="N67" s="13"/>
      <c r="O67" s="12"/>
      <c r="P67" s="13"/>
      <c r="Q67" s="13"/>
      <c r="R67" s="13"/>
      <c r="S67" s="13"/>
    </row>
    <row r="68" ht="14.6" customHeight="1">
      <c r="A68" s="13"/>
      <c r="B68" t="s" s="128">
        <v>114</v>
      </c>
      <c r="C68" s="13"/>
      <c r="D68" s="12"/>
      <c r="E68" s="12"/>
      <c r="F68" s="12"/>
      <c r="G68" s="13"/>
      <c r="H68" s="12"/>
      <c r="I68" s="12"/>
      <c r="J68" s="11"/>
      <c r="K68" s="13"/>
      <c r="L68" s="12"/>
      <c r="M68" s="13"/>
      <c r="N68" s="13"/>
      <c r="O68" s="12"/>
      <c r="P68" s="13"/>
      <c r="Q68" s="13"/>
      <c r="R68" s="13"/>
      <c r="S68" s="13"/>
    </row>
    <row r="69" ht="14.6" customHeight="1">
      <c r="A69" s="13"/>
      <c r="B69" s="13"/>
      <c r="C69" s="13"/>
      <c r="D69" s="12"/>
      <c r="E69" s="12"/>
      <c r="F69" s="12"/>
      <c r="G69" s="13"/>
      <c r="H69" s="12"/>
      <c r="I69" s="12"/>
      <c r="J69" s="11"/>
      <c r="K69" s="13"/>
      <c r="L69" s="12"/>
      <c r="M69" s="13"/>
      <c r="N69" s="13"/>
      <c r="O69" s="12"/>
      <c r="P69" s="13"/>
      <c r="Q69" s="13"/>
      <c r="R69" s="13"/>
      <c r="S69" s="13"/>
    </row>
    <row r="70" ht="14.6" customHeight="1">
      <c r="A70" s="13"/>
      <c r="B70" s="13"/>
      <c r="C70" s="13"/>
      <c r="D70" s="12"/>
      <c r="E70" s="12"/>
      <c r="F70" s="12"/>
      <c r="G70" s="13"/>
      <c r="H70" s="12"/>
      <c r="I70" s="12"/>
      <c r="J70" s="11"/>
      <c r="K70" s="13"/>
      <c r="L70" s="12"/>
      <c r="M70" s="13"/>
      <c r="N70" s="13"/>
      <c r="O70" s="12"/>
      <c r="P70" s="13"/>
      <c r="Q70" s="13"/>
      <c r="R70" s="13"/>
      <c r="S70" s="13"/>
    </row>
    <row r="71" ht="14.6" customHeight="1">
      <c r="A71" s="13"/>
      <c r="B71" s="13"/>
      <c r="C71" s="132"/>
      <c r="D71" s="12"/>
      <c r="E71" s="12"/>
      <c r="F71" s="12"/>
      <c r="G71" s="13"/>
      <c r="H71" s="12"/>
      <c r="I71" s="12"/>
      <c r="J71" s="11"/>
      <c r="K71" s="13"/>
      <c r="L71" s="12"/>
      <c r="M71" s="13"/>
      <c r="N71" s="13"/>
      <c r="O71" s="12"/>
      <c r="P71" s="13"/>
      <c r="Q71" s="13"/>
      <c r="R71" s="13"/>
      <c r="S71" s="13"/>
    </row>
    <row r="72" ht="14.6" customHeight="1">
      <c r="A72" s="13"/>
      <c r="B72" s="13"/>
      <c r="C72" s="133"/>
      <c r="D72" s="12"/>
      <c r="E72" s="12"/>
      <c r="F72" s="12"/>
      <c r="G72" s="13"/>
      <c r="H72" s="12"/>
      <c r="I72" s="12"/>
      <c r="J72" s="11"/>
      <c r="K72" s="13"/>
      <c r="L72" s="12"/>
      <c r="M72" s="13"/>
      <c r="N72" s="13"/>
      <c r="O72" s="12"/>
      <c r="P72" s="13"/>
      <c r="Q72" s="13"/>
      <c r="R72" s="13"/>
      <c r="S72" s="13"/>
    </row>
    <row r="73" ht="14.6" customHeight="1">
      <c r="A73" s="13"/>
      <c r="B73" s="13"/>
      <c r="C73" s="133"/>
      <c r="D73" s="12"/>
      <c r="E73" s="12"/>
      <c r="F73" s="12"/>
      <c r="G73" s="13"/>
      <c r="H73" s="12"/>
      <c r="I73" s="12"/>
      <c r="J73" s="11"/>
      <c r="K73" s="13"/>
      <c r="L73" s="12"/>
      <c r="M73" s="13"/>
      <c r="N73" s="13"/>
      <c r="O73" s="12"/>
      <c r="P73" s="13"/>
      <c r="Q73" s="13"/>
      <c r="R73" s="13"/>
      <c r="S73" s="13"/>
    </row>
  </sheetData>
  <mergeCells count="13">
    <mergeCell ref="O8:Q8"/>
    <mergeCell ref="A1:B1"/>
    <mergeCell ref="A8:D8"/>
    <mergeCell ref="E8:N8"/>
    <mergeCell ref="A3:B3"/>
    <mergeCell ref="L2:M2"/>
    <mergeCell ref="L3:M3"/>
    <mergeCell ref="A5:K5"/>
    <mergeCell ref="Q2:R2"/>
    <mergeCell ref="Q3:R3"/>
    <mergeCell ref="Q4:R4"/>
    <mergeCell ref="Q5:R5"/>
    <mergeCell ref="Q6:R6"/>
  </mergeCells>
  <dataValidations count="3">
    <dataValidation type="list" allowBlank="1" showInputMessage="1" showErrorMessage="1" sqref="L10:L49">
      <formula1>"A,B,C,D,E,F,G,H,I,J,K,L,M"</formula1>
    </dataValidation>
    <dataValidation type="list" allowBlank="1" showInputMessage="1" showErrorMessage="1" sqref="D11:D49">
      <formula1>"E,K-G,K-T"</formula1>
    </dataValidation>
    <dataValidation type="list" allowBlank="1" showInputMessage="1" showErrorMessage="1" sqref="O11:O49 Q11:Q49">
      <formula1>"EZ 1,EZ 2,EZ 3,EZ 4,EZ 5"</formula1>
    </dataValidation>
  </dataValidations>
  <pageMargins left="0.314961" right="0.314961" top="0.393701" bottom="0.393701" header="0.314961" footer="0.314961"/>
  <pageSetup firstPageNumber="1" fitToHeight="1" fitToWidth="1" scale="100" useFirstPageNumber="0" orientation="landscape" pageOrder="downThenOver"/>
  <headerFooter>
    <oddFooter>&amp;C&amp;"Helvetica Neue,Regular"&amp;12&amp;K000000&amp;P</oddFooter>
  </headerFooter>
  <drawing r:id="rId1"/>
  <legacyDrawing r:id="rId2"/>
</worksheet>
</file>

<file path=xl/worksheets/sheet3.xml><?xml version="1.0" encoding="utf-8"?>
<worksheet xmlns:r="http://schemas.openxmlformats.org/officeDocument/2006/relationships" xmlns="http://schemas.openxmlformats.org/spreadsheetml/2006/main">
  <dimension ref="A1:O52"/>
  <sheetViews>
    <sheetView workbookViewId="0" showGridLines="0" defaultGridColor="1"/>
  </sheetViews>
  <sheetFormatPr defaultColWidth="10.8333" defaultRowHeight="14.25" customHeight="1" outlineLevelRow="0" outlineLevelCol="0"/>
  <cols>
    <col min="1" max="1" width="7.5" style="134" customWidth="1"/>
    <col min="2" max="2" width="6.85156" style="134" customWidth="1"/>
    <col min="3" max="3" width="26.3516" style="134" customWidth="1"/>
    <col min="4" max="4" width="32.8516" style="134" customWidth="1"/>
    <col min="5" max="5" width="9.85156" style="134" customWidth="1"/>
    <col min="6" max="6" width="15.3516" style="134" customWidth="1"/>
    <col min="7" max="7" width="13.3516" style="134" customWidth="1"/>
    <col min="8" max="8" width="7.85156" style="134" customWidth="1"/>
    <col min="9" max="9" width="7.35156" style="134" customWidth="1"/>
    <col min="10" max="10" width="18" style="134" customWidth="1"/>
    <col min="11" max="11" width="17.5" style="134" customWidth="1"/>
    <col min="12" max="12" width="15.6719" style="134" customWidth="1"/>
    <col min="13" max="14" width="10.8516" style="134" customWidth="1"/>
    <col min="15" max="15" width="14.1719" style="134" customWidth="1"/>
    <col min="16" max="16384" width="10.8516" style="134" customWidth="1"/>
  </cols>
  <sheetData>
    <row r="1" ht="42.6" customHeight="1">
      <c r="A1" t="s" s="135">
        <v>116</v>
      </c>
      <c r="B1" s="136"/>
      <c r="C1" s="137"/>
      <c r="D1" t="str" s="138" cm="1">
        <f t="array" ref="D1">'Beiblatt Monitoring'!C1</f>
        <v>LEADER Traun-Alz-Salzach</v>
      </c>
      <c r="E1" s="139"/>
      <c r="F1" s="140"/>
      <c r="G1" s="140"/>
      <c r="H1" s="14"/>
      <c r="I1" s="11"/>
      <c r="J1" s="13"/>
      <c r="K1" s="13"/>
      <c r="L1" s="13"/>
      <c r="M1" s="13"/>
      <c r="N1" s="13"/>
      <c r="O1" s="13"/>
    </row>
    <row r="2" ht="18" customHeight="1">
      <c r="A2" s="17"/>
      <c r="B2" s="17"/>
      <c r="C2" s="17"/>
      <c r="D2" s="18"/>
      <c r="E2" s="141"/>
      <c r="F2" s="140"/>
      <c r="G2" s="31"/>
      <c r="H2" s="142"/>
      <c r="I2" t="s" s="10">
        <v>8</v>
      </c>
      <c r="J2" t="s" s="22">
        <v>9</v>
      </c>
      <c r="K2" s="13"/>
      <c r="L2" s="13"/>
      <c r="M2" s="13"/>
      <c r="N2" s="13"/>
      <c r="O2" s="13"/>
    </row>
    <row r="3" ht="18.6" customHeight="1">
      <c r="A3" t="s" s="30">
        <v>12</v>
      </c>
      <c r="B3" s="140"/>
      <c r="C3" s="31"/>
      <c r="D3" s="143">
        <v>45764</v>
      </c>
      <c r="E3" s="139"/>
      <c r="F3" s="141"/>
      <c r="G3" s="144"/>
      <c r="H3" s="145"/>
      <c r="I3" t="s" s="10">
        <v>8</v>
      </c>
      <c r="J3" t="s" s="22">
        <v>118</v>
      </c>
      <c r="K3" s="13"/>
      <c r="L3" s="13"/>
      <c r="M3" s="13"/>
      <c r="N3" s="13"/>
      <c r="O3" s="13"/>
    </row>
    <row r="4" ht="14.6" customHeight="1">
      <c r="A4" s="13"/>
      <c r="B4" s="13"/>
      <c r="C4" s="13"/>
      <c r="D4" s="35"/>
      <c r="E4" s="13"/>
      <c r="F4" s="13"/>
      <c r="G4" s="13"/>
      <c r="H4" s="36"/>
      <c r="I4" s="11"/>
      <c r="J4" s="13"/>
      <c r="K4" s="13"/>
      <c r="L4" s="13"/>
      <c r="M4" s="13"/>
      <c r="N4" s="13"/>
      <c r="O4" s="13"/>
    </row>
    <row r="5" ht="14.6" customHeight="1">
      <c r="A5" s="13"/>
      <c r="B5" s="13"/>
      <c r="C5" s="13"/>
      <c r="D5" s="13"/>
      <c r="E5" s="13"/>
      <c r="F5" s="13"/>
      <c r="G5" s="13"/>
      <c r="H5" s="11"/>
      <c r="I5" s="11"/>
      <c r="J5" s="13"/>
      <c r="K5" s="13"/>
      <c r="L5" s="13"/>
      <c r="M5" s="13"/>
      <c r="N5" s="13"/>
      <c r="O5" s="13"/>
    </row>
    <row r="6" ht="14.6" customHeight="1">
      <c r="A6" s="146"/>
      <c r="B6" s="146"/>
      <c r="C6" s="42"/>
      <c r="D6" s="42"/>
      <c r="E6" s="146"/>
      <c r="F6" s="42"/>
      <c r="G6" s="42"/>
      <c r="H6" s="44"/>
      <c r="I6" s="44"/>
      <c r="J6" s="42"/>
      <c r="K6" s="42"/>
      <c r="L6" s="42"/>
      <c r="M6" s="13"/>
      <c r="N6" s="13"/>
      <c r="O6" s="13"/>
    </row>
    <row r="7" ht="62.45" customHeight="1">
      <c r="A7" t="s" s="54">
        <v>119</v>
      </c>
      <c r="B7" t="s" s="54">
        <v>120</v>
      </c>
      <c r="C7" t="s" s="54">
        <v>26</v>
      </c>
      <c r="D7" t="s" s="54">
        <v>27</v>
      </c>
      <c r="E7" t="s" s="54">
        <v>28</v>
      </c>
      <c r="F7" t="s" s="54">
        <v>121</v>
      </c>
      <c r="G7" t="s" s="54">
        <v>122</v>
      </c>
      <c r="H7" t="s" s="54">
        <v>39</v>
      </c>
      <c r="I7" t="s" s="54">
        <v>123</v>
      </c>
      <c r="J7" t="s" s="54">
        <v>32</v>
      </c>
      <c r="K7" t="s" s="54">
        <v>124</v>
      </c>
      <c r="L7" t="s" s="54">
        <v>125</v>
      </c>
      <c r="M7" s="72"/>
      <c r="N7" s="13"/>
      <c r="O7" s="13"/>
    </row>
    <row r="8" ht="29.25" customHeight="1">
      <c r="A8" s="147"/>
      <c r="B8" s="147"/>
      <c r="C8" t="s" s="148">
        <v>126</v>
      </c>
      <c r="D8" t="s" s="149">
        <v>127</v>
      </c>
      <c r="E8" t="s" s="149">
        <v>127</v>
      </c>
      <c r="F8" t="s" s="149">
        <v>127</v>
      </c>
      <c r="G8" t="s" s="149">
        <v>127</v>
      </c>
      <c r="H8" t="s" s="149">
        <v>127</v>
      </c>
      <c r="I8" t="s" s="149">
        <v>127</v>
      </c>
      <c r="J8" s="150">
        <v>1887000</v>
      </c>
      <c r="K8" t="s" s="151">
        <v>127</v>
      </c>
      <c r="L8" t="s" s="151">
        <v>127</v>
      </c>
      <c r="M8" s="72"/>
      <c r="N8" s="13"/>
      <c r="O8" s="13"/>
    </row>
    <row r="9" ht="29.25" customHeight="1">
      <c r="A9" s="152">
        <v>1</v>
      </c>
      <c r="B9" s="152">
        <v>1</v>
      </c>
      <c r="C9" t="str" s="153" cm="1">
        <f t="array" ref="C9">'Beiblatt Monitoring'!B10</f>
        <v>LAG-Management</v>
      </c>
      <c r="D9" t="str" s="153" cm="1">
        <f t="array" ref="D9">'Beiblatt Monitoring'!C10</f>
      </c>
      <c r="E9" t="s" s="154">
        <v>127</v>
      </c>
      <c r="F9" t="s" s="154">
        <v>127</v>
      </c>
      <c r="G9" t="s" s="154">
        <v>127</v>
      </c>
      <c r="H9" t="s" s="154">
        <v>127</v>
      </c>
      <c r="I9" t="s" s="154">
        <v>127</v>
      </c>
      <c r="J9" s="155" cm="1">
        <f t="array" ref="J9">'Beiblatt Monitoring'!H10</f>
        <v>226144.05</v>
      </c>
      <c r="K9" s="155" cm="1">
        <f t="array" ref="K9">'Beiblatt Monitoring'!I10</f>
        <v>226144.05</v>
      </c>
      <c r="L9" t="str" s="156" cm="1">
        <f t="array" ref="L9">IF(SUMIF(K$9:K9,"&gt;0",K$9:K9)+SUMIF(K$9:K9,"=0",J$9:J9)&lt;$J$8,"ja","nein")</f>
        <v>ja</v>
      </c>
      <c r="M9" s="72"/>
      <c r="N9" s="13"/>
      <c r="O9" s="13"/>
    </row>
    <row r="10" ht="19.9" customHeight="1">
      <c r="A10" s="157">
        <v>2</v>
      </c>
      <c r="B10" s="158">
        <v>2</v>
      </c>
      <c r="C10" t="str" s="159" cm="1">
        <f t="array" ref="C10">'Beiblatt Monitoring'!B11</f>
        <v>Tittmoning und seine Mühlen</v>
      </c>
      <c r="D10" t="str" s="159" cm="1">
        <f t="array" ref="D10">'Beiblatt Monitoring'!C11</f>
        <v>Stadt Tittmoning</v>
      </c>
      <c r="E10" t="str" s="160" cm="1">
        <f t="array" ref="E10">'Beiblatt Monitoring'!D11</f>
        <v>E</v>
      </c>
      <c r="F10" s="161" cm="1">
        <f t="array" ref="F10">'Beiblatt Monitoring'!E11</f>
        <v>45229</v>
      </c>
      <c r="G10" s="162">
        <v>24</v>
      </c>
      <c r="H10" t="str" s="160" cm="1">
        <f t="array" ref="H10">'Beiblatt Monitoring'!O11</f>
        <v>EZ 3</v>
      </c>
      <c r="I10" s="163">
        <v>1</v>
      </c>
      <c r="J10" s="164" cm="1">
        <f t="array" ref="J10">'Beiblatt Monitoring'!H11</f>
        <v>30800</v>
      </c>
      <c r="K10" s="164" cm="1">
        <f t="array" ref="K10">'Beiblatt Monitoring'!I11</f>
        <v>30800</v>
      </c>
      <c r="L10" t="str" s="160" cm="1">
        <f t="array" ref="L10">IF(SUMIF(K$8:K10,"&gt;0",K$8:K10)+SUMIF(K$8:K10,"=0",J$8:J10)&lt;$J$8,"ja","nein")</f>
        <v>ja</v>
      </c>
      <c r="M10" s="72"/>
      <c r="N10" s="13"/>
      <c r="O10" s="13"/>
    </row>
    <row r="11" ht="19.9" customHeight="1">
      <c r="A11" s="165">
        <v>2</v>
      </c>
      <c r="B11" s="166">
        <v>3</v>
      </c>
      <c r="C11" t="str" s="167" cm="1">
        <f t="array" ref="C11">'Beiblatt Monitoring'!B12</f>
        <v>Aktiv- u. Freizeitbereich Inhausen</v>
      </c>
      <c r="D11" t="str" s="167" cm="1">
        <f t="array" ref="D11">'Beiblatt Monitoring'!C12</f>
        <v>TUS Engelsberg</v>
      </c>
      <c r="E11" t="str" s="168" cm="1">
        <f t="array" ref="E11">'Beiblatt Monitoring'!D12</f>
        <v>E</v>
      </c>
      <c r="F11" s="169" cm="1">
        <f t="array" ref="F11">'Beiblatt Monitoring'!E12</f>
        <v>45229</v>
      </c>
      <c r="G11" s="170">
        <v>24</v>
      </c>
      <c r="H11" t="str" s="168" cm="1">
        <f t="array" ref="H11">'Beiblatt Monitoring'!O12</f>
        <v>EZ 4</v>
      </c>
      <c r="I11" s="171">
        <v>1</v>
      </c>
      <c r="J11" s="172" cm="1">
        <f t="array" ref="J11">'Beiblatt Monitoring'!H12</f>
        <v>152673</v>
      </c>
      <c r="K11" s="172" cm="1">
        <f t="array" ref="K11">'Beiblatt Monitoring'!I12</f>
        <v>141416.82</v>
      </c>
      <c r="L11" t="str" s="173" cm="1">
        <f t="array" ref="L11">IF(SUMIF(K$9:K11,"&gt;0",K$9:K11)+SUMIF(K$9:K11,"=0",J$9:J11)&lt;$J$8,"ja","nein")</f>
        <v>ja</v>
      </c>
      <c r="M11" s="72"/>
      <c r="N11" s="13"/>
      <c r="O11" s="13"/>
    </row>
    <row r="12" ht="19.9" customHeight="1">
      <c r="A12" s="165">
        <v>2</v>
      </c>
      <c r="B12" s="166">
        <v>4</v>
      </c>
      <c r="C12" t="str" s="167" cm="1">
        <f t="array" ref="C12">'Beiblatt Monitoring'!B13</f>
        <v>Pumptrack Traunreut</v>
      </c>
      <c r="D12" t="str" s="167" cm="1">
        <f t="array" ref="D12">'Beiblatt Monitoring'!C13</f>
        <v>Stadt Traunreut</v>
      </c>
      <c r="E12" t="str" s="174" cm="1">
        <f t="array" ref="E12">'Beiblatt Monitoring'!D13</f>
        <v>E</v>
      </c>
      <c r="F12" s="175" cm="1">
        <f t="array" ref="F12">'Beiblatt Monitoring'!E13</f>
        <v>45229</v>
      </c>
      <c r="G12" s="170">
        <v>22</v>
      </c>
      <c r="H12" t="str" s="174" cm="1">
        <f t="array" ref="H12">'Beiblatt Monitoring'!O13</f>
        <v>EZ 3</v>
      </c>
      <c r="I12" s="171">
        <v>2</v>
      </c>
      <c r="J12" s="176" cm="1">
        <f t="array" ref="J12">'Beiblatt Monitoring'!H13</f>
        <v>250000</v>
      </c>
      <c r="K12" s="176" cm="1">
        <f t="array" ref="K12">'Beiblatt Monitoring'!I13</f>
        <v>237540.15</v>
      </c>
      <c r="L12" t="str" s="173" cm="1">
        <f t="array" ref="L12">IF(SUMIF(K$8:K12,"&gt;0",K$8:K12)+SUMIF(K$8:K12,"=0",J$8:J12)&lt;$J$8,"ja","nein")</f>
        <v>ja</v>
      </c>
      <c r="M12" s="72"/>
      <c r="N12" s="13"/>
      <c r="O12" s="13"/>
    </row>
    <row r="13" ht="19.9" customHeight="1">
      <c r="A13" s="177">
        <v>2</v>
      </c>
      <c r="B13" s="178">
        <v>5</v>
      </c>
      <c r="C13" t="str" s="179" cm="1">
        <f t="array" ref="C13">'Beiblatt Monitoring'!B14</f>
        <v>abc coworking</v>
      </c>
      <c r="D13" t="str" s="179" cm="1">
        <f t="array" ref="D13">'Beiblatt Monitoring'!C14</f>
        <v>abc Ladenbau GmbH</v>
      </c>
      <c r="E13" t="str" s="180" cm="1">
        <f t="array" ref="E13">'Beiblatt Monitoring'!D14</f>
        <v>E</v>
      </c>
      <c r="F13" s="181" cm="1">
        <f t="array" ref="F13">'Beiblatt Monitoring'!E14</f>
        <v>45229</v>
      </c>
      <c r="G13" s="182">
        <v>22</v>
      </c>
      <c r="H13" t="str" s="180" cm="1">
        <f t="array" ref="H13">'Beiblatt Monitoring'!O14</f>
        <v>EZ 3</v>
      </c>
      <c r="I13" s="183">
        <v>2</v>
      </c>
      <c r="J13" s="184" cm="1">
        <f t="array" ref="J13">'Beiblatt Monitoring'!H14</f>
        <v>0</v>
      </c>
      <c r="K13" s="172" cm="1">
        <f t="array" ref="K13">'Beiblatt Monitoring'!I14</f>
        <v>0</v>
      </c>
      <c r="L13" t="str" s="173" cm="1">
        <f t="array" ref="L13">IF(SUMIF(K$9:K13,"&gt;0",K$9:K13)+SUMIF(K$9:K13,"=0",J$9:J13)&lt;$J$8,"ja","nein")</f>
        <v>ja</v>
      </c>
      <c r="M13" s="72"/>
      <c r="N13" s="13"/>
      <c r="O13" s="13"/>
    </row>
    <row r="14" ht="19.9" customHeight="1">
      <c r="A14" s="165">
        <v>2</v>
      </c>
      <c r="B14" s="166">
        <v>6</v>
      </c>
      <c r="C14" t="str" s="167" cm="1">
        <f t="array" ref="C14">'Beiblatt Monitoring'!B15</f>
        <v>Inneneinrichtung "Alte Turnhalle"</v>
      </c>
      <c r="D14" t="str" s="167" cm="1">
        <f t="array" ref="D14">'Beiblatt Monitoring'!C15</f>
        <v>Gemeinde Garching a.Alz</v>
      </c>
      <c r="E14" t="str" s="174" cm="1">
        <f t="array" ref="E14">'Beiblatt Monitoring'!D15</f>
        <v>E</v>
      </c>
      <c r="F14" s="175" cm="1">
        <f t="array" ref="F14">'Beiblatt Monitoring'!E15</f>
        <v>45229</v>
      </c>
      <c r="G14" s="170">
        <v>21</v>
      </c>
      <c r="H14" t="str" s="174" cm="1">
        <f t="array" ref="H14">'Beiblatt Monitoring'!O15</f>
        <v>EZ 4</v>
      </c>
      <c r="I14" s="171">
        <v>3</v>
      </c>
      <c r="J14" s="176" cm="1">
        <f t="array" ref="J14">'Beiblatt Monitoring'!H15</f>
        <v>51745.57</v>
      </c>
      <c r="K14" s="176" cm="1">
        <f t="array" ref="K14">'Beiblatt Monitoring'!I15</f>
        <v>49446.07</v>
      </c>
      <c r="L14" t="str" s="173" cm="1">
        <f t="array" ref="L14">IF(SUMIF(K$8:K14,"&gt;0",K$8:K14)+SUMIF(K$8:K14,"=0",J$8:J14)&lt;$J$8,"ja","nein")</f>
        <v>ja</v>
      </c>
      <c r="M14" s="72"/>
      <c r="N14" s="13"/>
      <c r="O14" s="13"/>
    </row>
    <row r="15" ht="26.25" customHeight="1">
      <c r="A15" s="165">
        <v>3</v>
      </c>
      <c r="B15" s="166">
        <v>7</v>
      </c>
      <c r="C15" t="str" s="167" cm="1">
        <f t="array" ref="C15">'Beiblatt Monitoring'!B16</f>
        <v>Captain Hook Boulderhalle Chiemgau</v>
      </c>
      <c r="D15" t="str" s="167" cm="1">
        <f t="array" ref="D15">'Beiblatt Monitoring'!C16</f>
        <v>Chiemgau Boulder Sports GmbH</v>
      </c>
      <c r="E15" t="str" s="168" cm="1">
        <f t="array" ref="E15">'Beiblatt Monitoring'!D16</f>
        <v>E</v>
      </c>
      <c r="F15" s="169" cm="1">
        <f t="array" ref="F15">'Beiblatt Monitoring'!E16</f>
        <v>45343</v>
      </c>
      <c r="G15" s="170">
        <v>25</v>
      </c>
      <c r="H15" t="str" s="168" cm="1">
        <f t="array" ref="H15">'Beiblatt Monitoring'!O16</f>
        <v>EZ 3</v>
      </c>
      <c r="I15" s="171">
        <v>1</v>
      </c>
      <c r="J15" s="172" cm="1">
        <f t="array" ref="J15">'Beiblatt Monitoring'!H16</f>
        <v>180000</v>
      </c>
      <c r="K15" s="172" cm="1">
        <f t="array" ref="K15">'Beiblatt Monitoring'!I16</f>
        <v>174844.29</v>
      </c>
      <c r="L15" t="str" s="173" cm="1">
        <f t="array" ref="L15">IF(SUMIF(K$9:K15,"&gt;0",K$9:K15)+SUMIF(K$9:K15,"=0",J$9:J15)&lt;$J$8,"ja","nein")</f>
        <v>ja</v>
      </c>
      <c r="M15" s="72"/>
      <c r="N15" s="13"/>
      <c r="O15" s="13"/>
    </row>
    <row r="16" ht="19.9" customHeight="1">
      <c r="A16" s="165">
        <v>3</v>
      </c>
      <c r="B16" s="166">
        <v>8</v>
      </c>
      <c r="C16" t="str" s="167" cm="1">
        <f t="array" ref="C16">'Beiblatt Monitoring'!B17</f>
        <v>Umsetzung Wandern Fridolfing</v>
      </c>
      <c r="D16" t="str" s="167" cm="1">
        <f t="array" ref="D16">'Beiblatt Monitoring'!C17</f>
        <v>Gemeinde Fridolfing</v>
      </c>
      <c r="E16" t="str" s="174" cm="1">
        <f t="array" ref="E16">'Beiblatt Monitoring'!D17</f>
        <v>E</v>
      </c>
      <c r="F16" s="175" cm="1">
        <f t="array" ref="F16">'Beiblatt Monitoring'!E17</f>
        <v>45343</v>
      </c>
      <c r="G16" s="170">
        <v>24</v>
      </c>
      <c r="H16" t="str" s="174" cm="1">
        <f t="array" ref="H16">'Beiblatt Monitoring'!O17</f>
        <v>EZ 3</v>
      </c>
      <c r="I16" s="171">
        <v>2</v>
      </c>
      <c r="J16" s="176" cm="1">
        <f t="array" ref="J16">'Beiblatt Monitoring'!H17</f>
        <v>29616.9</v>
      </c>
      <c r="K16" s="176" cm="1">
        <f t="array" ref="K16">'Beiblatt Monitoring'!I17</f>
        <v>25749.9</v>
      </c>
      <c r="L16" t="str" s="173" cm="1">
        <f t="array" ref="L16">IF(SUMIF(K$8:K16,"&gt;0",K$8:K16)+SUMIF(K$8:K16,"=0",J$8:J16)&lt;$J$8,"ja","nein")</f>
        <v>ja</v>
      </c>
      <c r="M16" s="72"/>
      <c r="N16" s="13"/>
      <c r="O16" s="13"/>
    </row>
    <row r="17" ht="19.9" customHeight="1">
      <c r="A17" s="165">
        <v>3</v>
      </c>
      <c r="B17" s="166">
        <v>9</v>
      </c>
      <c r="C17" t="str" s="167" cm="1">
        <f t="array" ref="C17">'Beiblatt Monitoring'!B18</f>
        <v>Bike Park Fridolfing</v>
      </c>
      <c r="D17" t="str" s="167" cm="1">
        <f t="array" ref="D17">'Beiblatt Monitoring'!C18</f>
        <v>Gemeinde Fridolfing</v>
      </c>
      <c r="E17" t="str" s="168" cm="1">
        <f t="array" ref="E17">'Beiblatt Monitoring'!D18</f>
        <v>E</v>
      </c>
      <c r="F17" s="169" cm="1">
        <f t="array" ref="F17">'Beiblatt Monitoring'!E18</f>
        <v>45343</v>
      </c>
      <c r="G17" s="170">
        <v>23</v>
      </c>
      <c r="H17" t="str" s="168" cm="1">
        <f t="array" ref="H17">'Beiblatt Monitoring'!O18</f>
        <v>EZ 4</v>
      </c>
      <c r="I17" s="171">
        <v>3</v>
      </c>
      <c r="J17" s="172" cm="1">
        <f t="array" ref="J17">'Beiblatt Monitoring'!H18</f>
        <v>179655.15</v>
      </c>
      <c r="K17" s="172" cm="1">
        <f t="array" ref="K17">'Beiblatt Monitoring'!I18</f>
        <v>178325.33</v>
      </c>
      <c r="L17" t="str" s="173" cm="1">
        <f t="array" ref="L17">IF(SUMIF(K$9:K17,"&gt;0",K$9:K17)+SUMIF(K$9:K17,"=0",J$9:J17)&lt;$J$8,"ja","nein")</f>
        <v>ja</v>
      </c>
      <c r="M17" s="72"/>
      <c r="N17" s="13"/>
      <c r="O17" s="13"/>
    </row>
    <row r="18" ht="19.9" customHeight="1">
      <c r="A18" s="165">
        <v>3</v>
      </c>
      <c r="B18" s="166">
        <v>10</v>
      </c>
      <c r="C18" t="str" s="167" cm="1">
        <f t="array" ref="C18">'Beiblatt Monitoring'!B19</f>
        <v>Errichtung Alwetterplätze</v>
      </c>
      <c r="D18" t="str" s="167" cm="1">
        <f t="array" ref="D18">'Beiblatt Monitoring'!C19</f>
        <v>TSV Tittmoning</v>
      </c>
      <c r="E18" t="str" s="174" cm="1">
        <f t="array" ref="E18">'Beiblatt Monitoring'!D19</f>
        <v>E</v>
      </c>
      <c r="F18" s="175" cm="1">
        <f t="array" ref="F18">'Beiblatt Monitoring'!E19</f>
        <v>45343</v>
      </c>
      <c r="G18" s="170">
        <v>21</v>
      </c>
      <c r="H18" t="str" s="174" cm="1">
        <f t="array" ref="H18">'Beiblatt Monitoring'!O19</f>
        <v>EZ 2</v>
      </c>
      <c r="I18" s="171">
        <v>4</v>
      </c>
      <c r="J18" s="176" cm="1">
        <f t="array" ref="J18">'Beiblatt Monitoring'!H19</f>
        <v>82226.8</v>
      </c>
      <c r="K18" s="176" cm="1">
        <f t="array" ref="K18">'Beiblatt Monitoring'!I19</f>
        <v>79776.8</v>
      </c>
      <c r="L18" t="str" s="173" cm="1">
        <f t="array" ref="L18">IF(SUMIF(K$8:K18,"&gt;0",K$8:K18)+SUMIF(K$8:K18,"=0",J$8:J18)&lt;$J$8,"ja","nein")</f>
        <v>ja</v>
      </c>
      <c r="M18" s="72"/>
      <c r="N18" s="13"/>
      <c r="O18" s="13"/>
    </row>
    <row r="19" ht="19.9" customHeight="1">
      <c r="A19" s="165">
        <v>3</v>
      </c>
      <c r="B19" s="166">
        <v>11</v>
      </c>
      <c r="C19" t="str" s="167" cm="1">
        <f t="array" ref="C19">'Beiblatt Monitoring'!B20</f>
        <v>Unterstützung Bürgerengagement</v>
      </c>
      <c r="D19" t="str" s="167" cm="1">
        <f t="array" ref="D19">'Beiblatt Monitoring'!C20</f>
        <v>LAG LEADER Traun-Alz-Salzach</v>
      </c>
      <c r="E19" t="str" s="168" cm="1">
        <f t="array" ref="E19">'Beiblatt Monitoring'!D20</f>
        <v>E</v>
      </c>
      <c r="F19" s="169" cm="1">
        <f t="array" ref="F19">'Beiblatt Monitoring'!E20</f>
        <v>45343</v>
      </c>
      <c r="G19" s="170">
        <v>18</v>
      </c>
      <c r="H19" t="str" s="168" cm="1">
        <f t="array" ref="H19">'Beiblatt Monitoring'!O20</f>
        <v>EZ 4</v>
      </c>
      <c r="I19" s="171">
        <v>5</v>
      </c>
      <c r="J19" s="172" cm="1">
        <f t="array" ref="J19">'Beiblatt Monitoring'!H20</f>
        <v>50000</v>
      </c>
      <c r="K19" s="172" cm="1">
        <f t="array" ref="K19">'Beiblatt Monitoring'!I20</f>
        <v>50000</v>
      </c>
      <c r="L19" t="str" s="173" cm="1">
        <f t="array" ref="L19">IF(SUMIF(K$9:K19,"&gt;0",K$9:K19)+SUMIF(K$9:K19,"=0",J$9:J19)&lt;$J$8,"ja","nein")</f>
        <v>ja</v>
      </c>
      <c r="M19" s="72"/>
      <c r="N19" s="13"/>
      <c r="O19" s="13"/>
    </row>
    <row r="20" ht="19.9" customHeight="1">
      <c r="A20" s="165">
        <v>4</v>
      </c>
      <c r="B20" s="166">
        <v>12</v>
      </c>
      <c r="C20" t="str" s="167" cm="1">
        <f t="array" ref="C20">'Beiblatt Monitoring'!B21</f>
        <v>Mehrgenerationenplatz Asten</v>
      </c>
      <c r="D20" t="str" s="167" cm="1">
        <f t="array" ref="D20">'Beiblatt Monitoring'!C21</f>
        <v>Stadt Tittmoning</v>
      </c>
      <c r="E20" t="str" s="174" cm="1">
        <f t="array" ref="E20">'Beiblatt Monitoring'!D21</f>
        <v>E</v>
      </c>
      <c r="F20" s="175" cm="1">
        <f t="array" ref="F20">'Beiblatt Monitoring'!E21</f>
        <v>45579</v>
      </c>
      <c r="G20" s="170">
        <v>25</v>
      </c>
      <c r="H20" t="str" s="174" cm="1">
        <f t="array" ref="H20">'Beiblatt Monitoring'!O21</f>
        <v>EZ 3</v>
      </c>
      <c r="I20" s="171">
        <v>1</v>
      </c>
      <c r="J20" s="176" cm="1">
        <f t="array" ref="J20">'Beiblatt Monitoring'!H21</f>
        <v>65868.649999999994</v>
      </c>
      <c r="K20" s="176" cm="1">
        <f t="array" ref="K20">'Beiblatt Monitoring'!I21</f>
        <v>65868.649999999994</v>
      </c>
      <c r="L20" t="str" s="173" cm="1">
        <f t="array" ref="L20">IF(SUMIF(K$8:K20,"&gt;0",K$8:K20)+SUMIF(K$8:K20,"=0",J$8:J20)&lt;$J$8,"ja","nein")</f>
        <v>ja</v>
      </c>
      <c r="M20" s="72"/>
      <c r="N20" s="13"/>
      <c r="O20" s="13"/>
    </row>
    <row r="21" ht="19.9" customHeight="1">
      <c r="A21" s="165">
        <v>4</v>
      </c>
      <c r="B21" s="166">
        <v>13</v>
      </c>
      <c r="C21" t="str" s="167" cm="1">
        <f t="array" ref="C21">'Beiblatt Monitoring'!B22</f>
        <v>Haus der Musik und Kultur</v>
      </c>
      <c r="D21" t="str" s="167" cm="1">
        <f t="array" ref="D21">'Beiblatt Monitoring'!C22</f>
        <v>Gemeinde Engelsberg</v>
      </c>
      <c r="E21" t="str" s="168" cm="1">
        <f t="array" ref="E21">'Beiblatt Monitoring'!D22</f>
        <v>E</v>
      </c>
      <c r="F21" s="169" cm="1">
        <f t="array" ref="F21">'Beiblatt Monitoring'!E22</f>
        <v>45579</v>
      </c>
      <c r="G21" s="170">
        <v>23</v>
      </c>
      <c r="H21" t="str" s="168" cm="1">
        <f t="array" ref="H21">'Beiblatt Monitoring'!O22</f>
        <v>EZ 4</v>
      </c>
      <c r="I21" s="171">
        <v>2</v>
      </c>
      <c r="J21" s="172" cm="1">
        <f t="array" ref="J21">'Beiblatt Monitoring'!H22</f>
        <v>66421.45</v>
      </c>
      <c r="K21" s="172" cm="1">
        <f t="array" ref="K21">'Beiblatt Monitoring'!I22</f>
        <v>64305</v>
      </c>
      <c r="L21" t="str" s="173" cm="1">
        <f t="array" ref="L21">IF(SUMIF(K$9:K21,"&gt;0",K$9:K21)+SUMIF(K$9:K21,"=0",J$9:J21)&lt;$J$8,"ja","nein")</f>
        <v>ja</v>
      </c>
      <c r="M21" s="72"/>
      <c r="N21" s="13"/>
      <c r="O21" s="13"/>
    </row>
    <row r="22" ht="19.9" customHeight="1">
      <c r="A22" s="165">
        <v>4</v>
      </c>
      <c r="B22" s="166">
        <v>14</v>
      </c>
      <c r="C22" t="str" s="167" cm="1">
        <f t="array" ref="C22">'Beiblatt Monitoring'!B23</f>
        <v>GWÖ goes Europe</v>
      </c>
      <c r="D22" t="str" s="167" cm="1">
        <f t="array" ref="D22">'Beiblatt Monitoring'!C23</f>
        <v>Zukunftsregion Rupertiwinkel</v>
      </c>
      <c r="E22" t="str" s="174" cm="1">
        <f t="array" ref="E22">'Beiblatt Monitoring'!D23</f>
        <v>K-T</v>
      </c>
      <c r="F22" s="175" cm="1">
        <f t="array" ref="F22">'Beiblatt Monitoring'!E23</f>
        <v>45579</v>
      </c>
      <c r="G22" s="170">
        <v>23</v>
      </c>
      <c r="H22" t="str" s="174" cm="1">
        <f t="array" ref="H22">'Beiblatt Monitoring'!O23</f>
        <v>EZ 3</v>
      </c>
      <c r="I22" s="171">
        <v>3</v>
      </c>
      <c r="J22" s="185" cm="1">
        <f t="array" ref="J22">'Beiblatt Monitoring'!H23</f>
        <v>0</v>
      </c>
      <c r="K22" s="185" cm="1">
        <f t="array" ref="K22">'Beiblatt Monitoring'!I23</f>
        <v>0</v>
      </c>
      <c r="L22" t="str" s="173" cm="1">
        <f t="array" ref="L22">IF(SUMIF(K$8:K22,"&gt;0",K$8:K22)+SUMIF(K$8:K22,"=0",J$8:J22)&lt;$J$8,"ja","nein")</f>
        <v>ja</v>
      </c>
      <c r="M22" s="72"/>
      <c r="N22" s="13"/>
      <c r="O22" s="13"/>
    </row>
    <row r="23" ht="19.9" customHeight="1">
      <c r="A23" s="165">
        <v>4</v>
      </c>
      <c r="B23" s="166">
        <v>15</v>
      </c>
      <c r="C23" t="str" s="167" cm="1">
        <f t="array" ref="C23">'Beiblatt Monitoring'!B24</f>
        <v>Dorfbackofen Lindach</v>
      </c>
      <c r="D23" t="str" s="167" cm="1">
        <f t="array" ref="D23">'Beiblatt Monitoring'!C24</f>
        <v>Dorfbackverein Lindach</v>
      </c>
      <c r="E23" t="str" s="168" cm="1">
        <f t="array" ref="E23">'Beiblatt Monitoring'!D24</f>
        <v>E</v>
      </c>
      <c r="F23" s="169" cm="1">
        <f t="array" ref="F23">'Beiblatt Monitoring'!E24</f>
        <v>45579</v>
      </c>
      <c r="G23" s="170">
        <v>22</v>
      </c>
      <c r="H23" t="str" s="168" cm="1">
        <f t="array" ref="H23">'Beiblatt Monitoring'!O24</f>
        <v>EZ 4</v>
      </c>
      <c r="I23" s="171">
        <v>4</v>
      </c>
      <c r="J23" s="172" cm="1">
        <f t="array" ref="J23">'Beiblatt Monitoring'!H24</f>
        <v>15222.94</v>
      </c>
      <c r="K23" s="172" cm="1">
        <f t="array" ref="K23">'Beiblatt Monitoring'!I24</f>
        <v>15175.43</v>
      </c>
      <c r="L23" t="str" s="173" cm="1">
        <f t="array" ref="L23">IF(SUMIF(K$9:K23,"&gt;0",K$9:K23)+SUMIF(K$9:K23,"=0",J$9:J23)&lt;$J$8,"ja","nein")</f>
        <v>ja</v>
      </c>
      <c r="M23" s="72"/>
      <c r="N23" s="13"/>
      <c r="O23" s="13"/>
    </row>
    <row r="24" ht="19.9" customHeight="1">
      <c r="A24" s="165">
        <v>4</v>
      </c>
      <c r="B24" s="166">
        <v>16</v>
      </c>
      <c r="C24" t="str" s="167" cm="1">
        <f t="array" ref="C24">'Beiblatt Monitoring'!B25</f>
        <v>Zentralgebäude Inneneinrichtung</v>
      </c>
      <c r="D24" t="str" s="167" cm="1">
        <f t="array" ref="D24">'Beiblatt Monitoring'!C25</f>
        <v>Gemeinde Engelsberg</v>
      </c>
      <c r="E24" t="str" s="174" cm="1">
        <f t="array" ref="E24">'Beiblatt Monitoring'!D25</f>
        <v>E</v>
      </c>
      <c r="F24" s="175" cm="1">
        <f t="array" ref="F24">'Beiblatt Monitoring'!E25</f>
        <v>45579</v>
      </c>
      <c r="G24" s="170">
        <v>21</v>
      </c>
      <c r="H24" t="str" s="174" cm="1">
        <f t="array" ref="H24">'Beiblatt Monitoring'!O25</f>
        <v>EZ 3</v>
      </c>
      <c r="I24" s="171">
        <v>5</v>
      </c>
      <c r="J24" s="176" cm="1">
        <f t="array" ref="J24">'Beiblatt Monitoring'!H25</f>
        <v>28793</v>
      </c>
      <c r="K24" s="176" cm="1">
        <f t="array" ref="K24">'Beiblatt Monitoring'!I25</f>
        <v>28793</v>
      </c>
      <c r="L24" t="str" s="173" cm="1">
        <f t="array" ref="L24">IF(SUMIF(K$8:K24,"&gt;0",K$8:K24)+SUMIF(K$8:K24,"=0",J$8:J24)&lt;$J$8,"ja","nein")</f>
        <v>ja</v>
      </c>
      <c r="M24" s="72"/>
      <c r="N24" s="13"/>
      <c r="O24" s="13"/>
    </row>
    <row r="25" ht="19.9" customHeight="1">
      <c r="A25" s="165">
        <v>5</v>
      </c>
      <c r="B25" s="166">
        <v>17</v>
      </c>
      <c r="C25" t="str" s="167" cm="1">
        <f t="array" ref="C25">'Beiblatt Monitoring'!B26</f>
        <v>Begegnungsstätte Traunwalchen</v>
      </c>
      <c r="D25" t="str" s="167" cm="1">
        <f t="array" ref="D25">'Beiblatt Monitoring'!C26</f>
        <v>Trachtenverein Traunwalchen</v>
      </c>
      <c r="E25" t="str" s="168" cm="1">
        <f t="array" ref="E25">'Beiblatt Monitoring'!D26</f>
        <v>E</v>
      </c>
      <c r="F25" s="169" cm="1">
        <f t="array" ref="F25">'Beiblatt Monitoring'!E26</f>
        <v>45685</v>
      </c>
      <c r="G25" s="170">
        <v>24</v>
      </c>
      <c r="H25" t="str" s="168" cm="1">
        <f t="array" ref="H25">'Beiblatt Monitoring'!O26</f>
        <v>EZ 2</v>
      </c>
      <c r="I25" s="171">
        <v>1</v>
      </c>
      <c r="J25" s="172" cm="1">
        <f t="array" ref="J25">'Beiblatt Monitoring'!H26</f>
        <v>98766.84</v>
      </c>
      <c r="K25" s="172" cm="1">
        <f t="array" ref="K25">'Beiblatt Monitoring'!I26</f>
        <v>95199.19</v>
      </c>
      <c r="L25" t="str" s="173" cm="1">
        <f t="array" ref="L25">IF(SUMIF(K$9:K25,"&gt;0",K$9:K25)+SUMIF(K$9:K25,"=0",J$9:J25)&lt;$J$8,"ja","nein")</f>
        <v>ja</v>
      </c>
      <c r="M25" s="72"/>
      <c r="N25" s="13"/>
      <c r="O25" s="13"/>
    </row>
    <row r="26" ht="19.9" customHeight="1">
      <c r="A26" s="165">
        <v>6</v>
      </c>
      <c r="B26" s="166">
        <v>18</v>
      </c>
      <c r="C26" t="str" s="167" cm="1">
        <f t="array" ref="C26">'Beiblatt Monitoring'!B27</f>
        <v>Barrierefreiheit Marktler Bürgerhaus</v>
      </c>
      <c r="D26" t="str" s="167" cm="1">
        <f t="array" ref="D26">'Beiblatt Monitoring'!C27</f>
        <v>Markt Marktl</v>
      </c>
      <c r="E26" t="str" s="174" cm="1">
        <f t="array" ref="E26">'Beiblatt Monitoring'!D27</f>
        <v>E</v>
      </c>
      <c r="F26" s="175" cm="1">
        <f t="array" ref="F26">'Beiblatt Monitoring'!E27</f>
        <v>45764</v>
      </c>
      <c r="G26" s="170">
        <v>26</v>
      </c>
      <c r="H26" t="str" s="174" cm="1">
        <f t="array" ref="H26">'Beiblatt Monitoring'!O27</f>
        <v>EZ 2</v>
      </c>
      <c r="I26" s="171">
        <v>1</v>
      </c>
      <c r="J26" s="176" cm="1">
        <f t="array" ref="J26">'Beiblatt Monitoring'!H27</f>
        <v>114896.81</v>
      </c>
      <c r="K26" s="176" cm="1">
        <f t="array" ref="K26">'Beiblatt Monitoring'!I27</f>
        <v>113274.95</v>
      </c>
      <c r="L26" t="str" s="173" cm="1">
        <f t="array" ref="L26">IF(SUMIF(K$8:K26,"&gt;0",K$8:K26)+SUMIF(K$8:K26,"=0",J$8:J26)&lt;$J$8,"ja","nein")</f>
        <v>ja</v>
      </c>
      <c r="M26" s="72"/>
      <c r="N26" s="13"/>
      <c r="O26" s="13"/>
    </row>
    <row r="27" ht="19.9" customHeight="1">
      <c r="A27" s="165">
        <v>6</v>
      </c>
      <c r="B27" s="166">
        <v>19</v>
      </c>
      <c r="C27" t="str" s="167" cm="1">
        <f t="array" ref="C27">'Beiblatt Monitoring'!B28</f>
        <v>Allwetterplatz Kastl</v>
      </c>
      <c r="D27" t="str" s="167" cm="1">
        <f t="array" ref="D27">'Beiblatt Monitoring'!C28</f>
        <v>Gemeinde Kastl</v>
      </c>
      <c r="E27" t="str" s="168" cm="1">
        <f t="array" ref="E27">'Beiblatt Monitoring'!D28</f>
        <v>E</v>
      </c>
      <c r="F27" s="169" cm="1">
        <f t="array" ref="F27">'Beiblatt Monitoring'!E28</f>
        <v>45764</v>
      </c>
      <c r="G27" s="170">
        <v>20</v>
      </c>
      <c r="H27" t="str" s="168" cm="1">
        <f t="array" ref="H27">'Beiblatt Monitoring'!O28</f>
        <v>EZ 2</v>
      </c>
      <c r="I27" s="171">
        <v>3</v>
      </c>
      <c r="J27" s="172" cm="1">
        <f t="array" ref="J27">'Beiblatt Monitoring'!H28</f>
        <v>115000</v>
      </c>
      <c r="K27" s="172" cm="1">
        <f t="array" ref="K27">'Beiblatt Monitoring'!I28</f>
        <v>109995.75</v>
      </c>
      <c r="L27" t="str" s="173" cm="1">
        <f t="array" ref="L27">IF(SUMIF(K$9:K27,"&gt;0",K$9:K27)+SUMIF(K$9:K27,"=0",J$9:J27)&lt;$J$8,"ja","nein")</f>
        <v>ja</v>
      </c>
      <c r="M27" s="72"/>
      <c r="N27" s="13"/>
      <c r="O27" s="13"/>
    </row>
    <row r="28" ht="19.9" customHeight="1">
      <c r="A28" s="165">
        <v>6</v>
      </c>
      <c r="B28" s="166">
        <v>20</v>
      </c>
      <c r="C28" t="str" s="167" cm="1">
        <f t="array" ref="C28">'Beiblatt Monitoring'!B29</f>
        <v>Feinste Kunst für Kinder in Not</v>
      </c>
      <c r="D28" t="str" s="167" cm="1">
        <f t="array" ref="D28">'Beiblatt Monitoring'!C29</f>
        <v>Kulturverein Assing 7</v>
      </c>
      <c r="E28" t="str" s="174" cm="1">
        <f t="array" ref="E28">'Beiblatt Monitoring'!D29</f>
        <v>E</v>
      </c>
      <c r="F28" s="175" cm="1">
        <f t="array" ref="F28">'Beiblatt Monitoring'!E29</f>
        <v>45764</v>
      </c>
      <c r="G28" s="170">
        <v>26</v>
      </c>
      <c r="H28" t="str" s="174" cm="1">
        <f t="array" ref="H28">'Beiblatt Monitoring'!O29</f>
        <v>EZ 4</v>
      </c>
      <c r="I28" s="171">
        <v>2</v>
      </c>
      <c r="J28" s="176" cm="1">
        <f t="array" ref="J28">'Beiblatt Monitoring'!H29</f>
        <v>-110490.8</v>
      </c>
      <c r="K28" t="str" s="186" cm="1">
        <f t="array" ref="K28">'Beiblatt Monitoring'!I29</f>
        <v>zurückgezogen</v>
      </c>
      <c r="L28" t="str" s="173" cm="1">
        <f t="array" ref="L28">IF(SUMIF(K$8:K28,"&gt;0",K$8:K28)+SUMIF(K$8:K28,"=0",J$8:J28)&lt;$J$8,"ja","nein")</f>
        <v>ja</v>
      </c>
      <c r="M28" s="72"/>
      <c r="N28" s="13"/>
      <c r="O28" s="13"/>
    </row>
    <row r="29" ht="19.9" customHeight="1">
      <c r="A29" s="165">
        <v>7</v>
      </c>
      <c r="B29" s="166">
        <v>21</v>
      </c>
      <c r="C29" t="str" s="167" cm="1">
        <f t="array" ref="C29">'Beiblatt Monitoring'!B30</f>
        <v>Feinste Kunst für Kinder in Not</v>
      </c>
      <c r="D29" t="str" s="167" cm="1">
        <f t="array" ref="D29">'Beiblatt Monitoring'!C30</f>
        <v>Kulturverein Assing 7</v>
      </c>
      <c r="E29" t="str" s="168" cm="1">
        <f t="array" ref="E29">'Beiblatt Monitoring'!D30</f>
        <v>E</v>
      </c>
      <c r="F29" s="169" cm="1">
        <f t="array" ref="F29">'Beiblatt Monitoring'!E30</f>
        <v>45918</v>
      </c>
      <c r="G29" s="170">
        <v>26</v>
      </c>
      <c r="H29" t="str" s="168" cm="1">
        <f t="array" ref="H29">'Beiblatt Monitoring'!O30</f>
        <v>EZ 4</v>
      </c>
      <c r="I29" s="171">
        <v>1</v>
      </c>
      <c r="J29" s="172" cm="1">
        <f t="array" ref="J29">'Beiblatt Monitoring'!H30</f>
        <v>61581.53</v>
      </c>
      <c r="K29" s="172" cm="1">
        <f t="array" ref="K29">'Beiblatt Monitoring'!I30</f>
        <v>61581.53</v>
      </c>
      <c r="L29" t="str" s="173" cm="1">
        <f t="array" ref="L29">IF(SUMIF(K$9:K29,"&gt;0",K$9:K29)+SUMIF(K$9:K29,"=0",J$9:J29)&lt;$J$8,"ja","nein")</f>
        <v>ja</v>
      </c>
      <c r="M29" s="72"/>
      <c r="N29" s="13"/>
      <c r="O29" s="187"/>
    </row>
    <row r="30" ht="19.9" customHeight="1">
      <c r="A30" s="165">
        <v>7</v>
      </c>
      <c r="B30" s="166">
        <v>22</v>
      </c>
      <c r="C30" t="str" s="167" cm="1">
        <f t="array" ref="C30">'Beiblatt Monitoring'!B31</f>
        <v>Barrierefreier Veranstaltungsraum</v>
      </c>
      <c r="D30" t="str" s="167" cm="1">
        <f t="array" ref="D30">'Beiblatt Monitoring'!C31</f>
        <v>Gemeinde Tacherting</v>
      </c>
      <c r="E30" t="str" s="174" cm="1">
        <f t="array" ref="E30">'Beiblatt Monitoring'!D31</f>
        <v>E</v>
      </c>
      <c r="F30" s="175" cm="1">
        <f t="array" ref="F30">'Beiblatt Monitoring'!E31</f>
        <v>45918</v>
      </c>
      <c r="G30" s="170">
        <v>24</v>
      </c>
      <c r="H30" t="str" s="174" cm="1">
        <f t="array" ref="H30">'Beiblatt Monitoring'!O31</f>
        <v>EZ 4</v>
      </c>
      <c r="I30" s="171">
        <v>2</v>
      </c>
      <c r="J30" s="176" cm="1">
        <f t="array" ref="J30">'Beiblatt Monitoring'!H31</f>
        <v>85309.990000000005</v>
      </c>
      <c r="K30" s="176" cm="1">
        <f t="array" ref="K30">'Beiblatt Monitoring'!I31</f>
        <v>82817.06</v>
      </c>
      <c r="L30" t="str" s="173" cm="1">
        <f t="array" ref="L30">IF(SUMIF(K$8:K30,"&gt;0",K$8:K30)+SUMIF(K$8:K30,"=0",J$8:J30)&lt;$J$8,"ja","nein")</f>
        <v>ja</v>
      </c>
      <c r="M30" s="72"/>
      <c r="N30" s="13"/>
      <c r="O30" s="13"/>
    </row>
    <row r="31" ht="19.9" customHeight="1">
      <c r="A31" s="188"/>
      <c r="B31" s="166">
        <v>23</v>
      </c>
      <c r="C31" t="str" s="167" cm="1">
        <f t="array" ref="C31">'Beiblatt Monitoring'!B32</f>
      </c>
      <c r="D31" t="str" s="167" cm="1">
        <f t="array" ref="D31">'Beiblatt Monitoring'!C32</f>
      </c>
      <c r="E31" s="189" cm="1">
        <f t="array" ref="E31">'Beiblatt Monitoring'!D32</f>
        <v>0</v>
      </c>
      <c r="F31" s="169" cm="1">
        <f t="array" ref="F31">'Beiblatt Monitoring'!E32</f>
      </c>
      <c r="G31" s="170"/>
      <c r="H31" s="189" cm="1">
        <f t="array" ref="H31">'Beiblatt Monitoring'!O32</f>
        <v>0</v>
      </c>
      <c r="I31" s="190"/>
      <c r="J31" s="172" cm="1">
        <f t="array" ref="J31">'Beiblatt Monitoring'!H32</f>
        <v>0</v>
      </c>
      <c r="K31" s="172" cm="1">
        <f t="array" ref="K31">'Beiblatt Monitoring'!I32</f>
        <v>0</v>
      </c>
      <c r="L31" t="str" s="173" cm="1">
        <f t="array" ref="L31">IF(SUMIF(K$9:K31,"&gt;0",K$9:K31)+SUMIF(K$9:K31,"=0",J$9:J31)&lt;$J$8,"ja","nein")</f>
        <v>ja</v>
      </c>
      <c r="M31" s="72"/>
      <c r="N31" s="13"/>
      <c r="O31" s="13"/>
    </row>
    <row r="32" ht="19.9" customHeight="1">
      <c r="A32" s="188"/>
      <c r="B32" s="166">
        <v>24</v>
      </c>
      <c r="C32" t="str" s="167" cm="1">
        <f t="array" ref="C32">'Beiblatt Monitoring'!B33</f>
      </c>
      <c r="D32" t="str" s="167" cm="1">
        <f t="array" ref="D32">'Beiblatt Monitoring'!C33</f>
      </c>
      <c r="E32" s="191" cm="1">
        <f t="array" ref="E32">'Beiblatt Monitoring'!D33</f>
        <v>0</v>
      </c>
      <c r="F32" s="175" cm="1">
        <f t="array" ref="F32">'Beiblatt Monitoring'!E33</f>
      </c>
      <c r="G32" s="170"/>
      <c r="H32" s="191" cm="1">
        <f t="array" ref="H32">'Beiblatt Monitoring'!O33</f>
        <v>0</v>
      </c>
      <c r="I32" s="190"/>
      <c r="J32" s="176" cm="1">
        <f t="array" ref="J32">'Beiblatt Monitoring'!H33</f>
        <v>0</v>
      </c>
      <c r="K32" s="176" cm="1">
        <f t="array" ref="K32">'Beiblatt Monitoring'!I33</f>
        <v>0</v>
      </c>
      <c r="L32" t="str" s="173" cm="1">
        <f t="array" ref="L32">IF(SUMIF(K$8:K32,"&gt;0",K$8:K32)+SUMIF(K$8:K32,"=0",J$8:J32)&lt;$J$8,"ja","nein")</f>
        <v>ja</v>
      </c>
      <c r="M32" s="72"/>
      <c r="N32" s="13"/>
      <c r="O32" s="13"/>
    </row>
    <row r="33" ht="19.9" customHeight="1">
      <c r="A33" s="188"/>
      <c r="B33" s="166">
        <v>25</v>
      </c>
      <c r="C33" t="str" s="167" cm="1">
        <f t="array" ref="C33">'Beiblatt Monitoring'!B34</f>
      </c>
      <c r="D33" t="str" s="167" cm="1">
        <f t="array" ref="D33">'Beiblatt Monitoring'!C34</f>
      </c>
      <c r="E33" s="189" cm="1">
        <f t="array" ref="E33">'Beiblatt Monitoring'!D34</f>
        <v>0</v>
      </c>
      <c r="F33" s="169" cm="1">
        <f t="array" ref="F33">'Beiblatt Monitoring'!E34</f>
      </c>
      <c r="G33" s="170"/>
      <c r="H33" s="189" cm="1">
        <f t="array" ref="H33">'Beiblatt Monitoring'!O34</f>
        <v>0</v>
      </c>
      <c r="I33" s="190"/>
      <c r="J33" s="172" cm="1">
        <f t="array" ref="J33">'Beiblatt Monitoring'!H34</f>
        <v>0</v>
      </c>
      <c r="K33" s="172" cm="1">
        <f t="array" ref="K33">'Beiblatt Monitoring'!I34</f>
        <v>0</v>
      </c>
      <c r="L33" t="str" s="173" cm="1">
        <f t="array" ref="L33">IF(SUMIF(K$9:K33,"&gt;0",K$9:K33)+SUMIF(K$9:K33,"=0",J$9:J33)&lt;$J$8,"ja","nein")</f>
        <v>ja</v>
      </c>
      <c r="M33" s="72"/>
      <c r="N33" s="13"/>
      <c r="O33" s="13"/>
    </row>
    <row r="34" ht="19.9" customHeight="1">
      <c r="A34" s="188"/>
      <c r="B34" s="166">
        <v>26</v>
      </c>
      <c r="C34" t="str" s="167" cm="1">
        <f t="array" ref="C34">'Beiblatt Monitoring'!B35</f>
      </c>
      <c r="D34" t="str" s="167" cm="1">
        <f t="array" ref="D34">'Beiblatt Monitoring'!C35</f>
      </c>
      <c r="E34" s="191" cm="1">
        <f t="array" ref="E34">'Beiblatt Monitoring'!D35</f>
        <v>0</v>
      </c>
      <c r="F34" s="175" cm="1">
        <f t="array" ref="F34">'Beiblatt Monitoring'!E35</f>
      </c>
      <c r="G34" s="170"/>
      <c r="H34" s="191" cm="1">
        <f t="array" ref="H34">'Beiblatt Monitoring'!O35</f>
        <v>0</v>
      </c>
      <c r="I34" s="190"/>
      <c r="J34" s="176" cm="1">
        <f t="array" ref="J34">'Beiblatt Monitoring'!H35</f>
        <v>0</v>
      </c>
      <c r="K34" s="176" cm="1">
        <f t="array" ref="K34">'Beiblatt Monitoring'!I35</f>
        <v>0</v>
      </c>
      <c r="L34" t="str" s="173" cm="1">
        <f t="array" ref="L34">IF(SUMIF(K$8:K34,"&gt;0",K$8:K34)+SUMIF(K$8:K34,"=0",J$8:J34)&lt;$J$8,"ja","nein")</f>
        <v>ja</v>
      </c>
      <c r="M34" s="72"/>
      <c r="N34" s="13"/>
      <c r="O34" s="13"/>
    </row>
    <row r="35" ht="19.9" customHeight="1">
      <c r="A35" s="188"/>
      <c r="B35" s="166">
        <v>27</v>
      </c>
      <c r="C35" t="str" s="167" cm="1">
        <f t="array" ref="C35">'Beiblatt Monitoring'!B36</f>
      </c>
      <c r="D35" t="str" s="167" cm="1">
        <f t="array" ref="D35">'Beiblatt Monitoring'!C36</f>
      </c>
      <c r="E35" s="189" cm="1">
        <f t="array" ref="E35">'Beiblatt Monitoring'!D36</f>
        <v>0</v>
      </c>
      <c r="F35" s="169" cm="1">
        <f t="array" ref="F35">'Beiblatt Monitoring'!E36</f>
      </c>
      <c r="G35" s="170"/>
      <c r="H35" s="189" cm="1">
        <f t="array" ref="H35">'Beiblatt Monitoring'!O36</f>
        <v>0</v>
      </c>
      <c r="I35" s="190"/>
      <c r="J35" s="172" cm="1">
        <f t="array" ref="J35">'Beiblatt Monitoring'!H36</f>
        <v>0</v>
      </c>
      <c r="K35" s="172" cm="1">
        <f t="array" ref="K35">'Beiblatt Monitoring'!I36</f>
        <v>0</v>
      </c>
      <c r="L35" t="str" s="173" cm="1">
        <f t="array" ref="L35">IF(SUMIF(K$9:K35,"&gt;0",K$9:K35)+SUMIF(K$9:K35,"=0",J$9:J35)&lt;$J$8,"ja","nein")</f>
        <v>ja</v>
      </c>
      <c r="M35" s="72"/>
      <c r="N35" s="13"/>
      <c r="O35" s="13"/>
    </row>
    <row r="36" ht="19.9" customHeight="1">
      <c r="A36" s="188"/>
      <c r="B36" s="166">
        <v>28</v>
      </c>
      <c r="C36" t="str" s="167" cm="1">
        <f t="array" ref="C36">'Beiblatt Monitoring'!B37</f>
      </c>
      <c r="D36" t="str" s="167" cm="1">
        <f t="array" ref="D36">'Beiblatt Monitoring'!C37</f>
      </c>
      <c r="E36" s="191" cm="1">
        <f t="array" ref="E36">'Beiblatt Monitoring'!D37</f>
        <v>0</v>
      </c>
      <c r="F36" s="175" cm="1">
        <f t="array" ref="F36">'Beiblatt Monitoring'!E37</f>
      </c>
      <c r="G36" s="170"/>
      <c r="H36" s="191" cm="1">
        <f t="array" ref="H36">'Beiblatt Monitoring'!O37</f>
        <v>0</v>
      </c>
      <c r="I36" s="192"/>
      <c r="J36" s="176" cm="1">
        <f t="array" ref="J36">'Beiblatt Monitoring'!H37</f>
        <v>0</v>
      </c>
      <c r="K36" s="176" cm="1">
        <f t="array" ref="K36">'Beiblatt Monitoring'!I37</f>
        <v>0</v>
      </c>
      <c r="L36" t="str" s="173" cm="1">
        <f t="array" ref="L36">IF(SUMIF(K$8:K36,"&gt;0",K$8:K36)+SUMIF(K$8:K36,"=0",J$8:J36)&lt;$J$8,"ja","nein")</f>
        <v>ja</v>
      </c>
      <c r="M36" s="72"/>
      <c r="N36" s="13"/>
      <c r="O36" s="13"/>
    </row>
    <row r="37" ht="19.9" customHeight="1">
      <c r="A37" s="188"/>
      <c r="B37" s="166">
        <v>29</v>
      </c>
      <c r="C37" t="str" s="167" cm="1">
        <f t="array" ref="C37">'Beiblatt Monitoring'!B38</f>
      </c>
      <c r="D37" t="str" s="167" cm="1">
        <f t="array" ref="D37">'Beiblatt Monitoring'!C38</f>
      </c>
      <c r="E37" s="189" cm="1">
        <f t="array" ref="E37">'Beiblatt Monitoring'!D38</f>
        <v>0</v>
      </c>
      <c r="F37" s="169" cm="1">
        <f t="array" ref="F37">'Beiblatt Monitoring'!E38</f>
      </c>
      <c r="G37" s="170"/>
      <c r="H37" s="189" cm="1">
        <f t="array" ref="H37">'Beiblatt Monitoring'!O38</f>
        <v>0</v>
      </c>
      <c r="I37" s="193"/>
      <c r="J37" s="172" cm="1">
        <f t="array" ref="J37">'Beiblatt Monitoring'!H38</f>
        <v>0</v>
      </c>
      <c r="K37" s="172" cm="1">
        <f t="array" ref="K37">'Beiblatt Monitoring'!I38</f>
        <v>0</v>
      </c>
      <c r="L37" t="str" s="173" cm="1">
        <f t="array" ref="L37">IF(SUMIF(K$9:K37,"&gt;0",K$9:K37)+SUMIF(K$9:K37,"=0",J$9:J37)&lt;$J$8,"ja","nein")</f>
        <v>ja</v>
      </c>
      <c r="M37" s="72"/>
      <c r="N37" s="13"/>
      <c r="O37" s="13"/>
    </row>
    <row r="38" ht="19.9" customHeight="1">
      <c r="A38" s="188"/>
      <c r="B38" s="166">
        <v>30</v>
      </c>
      <c r="C38" t="str" s="167" cm="1">
        <f t="array" ref="C38">'Beiblatt Monitoring'!B39</f>
      </c>
      <c r="D38" t="str" s="167" cm="1">
        <f t="array" ref="D38">'Beiblatt Monitoring'!C39</f>
      </c>
      <c r="E38" s="191" cm="1">
        <f t="array" ref="E38">'Beiblatt Monitoring'!D39</f>
        <v>0</v>
      </c>
      <c r="F38" s="175" cm="1">
        <f t="array" ref="F38">'Beiblatt Monitoring'!E39</f>
      </c>
      <c r="G38" s="170"/>
      <c r="H38" s="191" cm="1">
        <f t="array" ref="H38">'Beiblatt Monitoring'!O39</f>
        <v>0</v>
      </c>
      <c r="I38" s="193"/>
      <c r="J38" s="176" cm="1">
        <f t="array" ref="J38">'Beiblatt Monitoring'!H39</f>
        <v>0</v>
      </c>
      <c r="K38" s="176" cm="1">
        <f t="array" ref="K38">'Beiblatt Monitoring'!I39</f>
        <v>0</v>
      </c>
      <c r="L38" t="str" s="173" cm="1">
        <f t="array" ref="L38">IF(SUMIF(K$8:K38,"&gt;0",K$8:K38)+SUMIF(K$8:K38,"=0",J$8:J38)&lt;$J$8,"ja","nein")</f>
        <v>ja</v>
      </c>
      <c r="M38" s="72"/>
      <c r="N38" s="13"/>
      <c r="O38" s="13"/>
    </row>
    <row r="39" ht="19.9" customHeight="1">
      <c r="A39" s="188"/>
      <c r="B39" s="166">
        <v>31</v>
      </c>
      <c r="C39" t="str" s="167" cm="1">
        <f t="array" ref="C39">'Beiblatt Monitoring'!B40</f>
      </c>
      <c r="D39" t="str" s="167" cm="1">
        <f t="array" ref="D39">'Beiblatt Monitoring'!C40</f>
      </c>
      <c r="E39" s="189" cm="1">
        <f t="array" ref="E39">'Beiblatt Monitoring'!D40</f>
        <v>0</v>
      </c>
      <c r="F39" s="169" cm="1">
        <f t="array" ref="F39">'Beiblatt Monitoring'!E40</f>
      </c>
      <c r="G39" s="170"/>
      <c r="H39" s="189" cm="1">
        <f t="array" ref="H39">'Beiblatt Monitoring'!O40</f>
        <v>0</v>
      </c>
      <c r="I39" s="193"/>
      <c r="J39" s="172" cm="1">
        <f t="array" ref="J39">'Beiblatt Monitoring'!H40</f>
        <v>0</v>
      </c>
      <c r="K39" s="172" cm="1">
        <f t="array" ref="K39">'Beiblatt Monitoring'!I40</f>
        <v>0</v>
      </c>
      <c r="L39" t="str" s="173" cm="1">
        <f t="array" ref="L39">IF(SUMIF(K$9:K39,"&gt;0",K$9:K39)+SUMIF(K$9:K39,"=0",J$9:J39)&lt;$J$8,"ja","nein")</f>
        <v>ja</v>
      </c>
      <c r="M39" s="72"/>
      <c r="N39" s="13"/>
      <c r="O39" s="13"/>
    </row>
    <row r="40" ht="19.9" customHeight="1">
      <c r="A40" s="188"/>
      <c r="B40" s="166">
        <v>32</v>
      </c>
      <c r="C40" t="str" s="167" cm="1">
        <f t="array" ref="C40">'Beiblatt Monitoring'!B41</f>
      </c>
      <c r="D40" t="str" s="167" cm="1">
        <f t="array" ref="D40">'Beiblatt Monitoring'!C41</f>
      </c>
      <c r="E40" s="191" cm="1">
        <f t="array" ref="E40">'Beiblatt Monitoring'!D41</f>
        <v>0</v>
      </c>
      <c r="F40" s="175" cm="1">
        <f t="array" ref="F40">'Beiblatt Monitoring'!E41</f>
      </c>
      <c r="G40" s="170"/>
      <c r="H40" s="191" cm="1">
        <f t="array" ref="H40">'Beiblatt Monitoring'!O41</f>
        <v>0</v>
      </c>
      <c r="I40" s="193"/>
      <c r="J40" s="176" cm="1">
        <f t="array" ref="J40">'Beiblatt Monitoring'!H41</f>
        <v>0</v>
      </c>
      <c r="K40" s="176" cm="1">
        <f t="array" ref="K40">'Beiblatt Monitoring'!I41</f>
        <v>0</v>
      </c>
      <c r="L40" t="str" s="173" cm="1">
        <f t="array" ref="L40">IF(SUMIF(K$8:K40,"&gt;0",K$8:K40)+SUMIF(K$8:K40,"=0",J$8:J40)&lt;$J$8,"ja","nein")</f>
        <v>ja</v>
      </c>
      <c r="M40" s="72"/>
      <c r="N40" s="13"/>
      <c r="O40" s="13"/>
    </row>
    <row r="41" ht="19.9" customHeight="1">
      <c r="A41" s="188"/>
      <c r="B41" s="166">
        <v>33</v>
      </c>
      <c r="C41" t="str" s="167" cm="1">
        <f t="array" ref="C41">'Beiblatt Monitoring'!B42</f>
      </c>
      <c r="D41" t="str" s="167" cm="1">
        <f t="array" ref="D41">'Beiblatt Monitoring'!C42</f>
      </c>
      <c r="E41" s="189" cm="1">
        <f t="array" ref="E41">'Beiblatt Monitoring'!D42</f>
        <v>0</v>
      </c>
      <c r="F41" s="169" cm="1">
        <f t="array" ref="F41">'Beiblatt Monitoring'!E42</f>
      </c>
      <c r="G41" s="170"/>
      <c r="H41" s="189" cm="1">
        <f t="array" ref="H41">'Beiblatt Monitoring'!O42</f>
        <v>0</v>
      </c>
      <c r="I41" s="193"/>
      <c r="J41" s="172" cm="1">
        <f t="array" ref="J41">'Beiblatt Monitoring'!H42</f>
        <v>0</v>
      </c>
      <c r="K41" s="172" cm="1">
        <f t="array" ref="K41">'Beiblatt Monitoring'!I42</f>
        <v>0</v>
      </c>
      <c r="L41" t="str" s="173" cm="1">
        <f t="array" ref="L41">IF(SUMIF(K$9:K41,"&gt;0",K$9:K41)+SUMIF(K$9:K41,"=0",J$9:J41)&lt;$J$8,"ja","nein")</f>
        <v>ja</v>
      </c>
      <c r="M41" s="72"/>
      <c r="N41" s="13"/>
      <c r="O41" s="13"/>
    </row>
    <row r="42" ht="19.9" customHeight="1">
      <c r="A42" s="188"/>
      <c r="B42" s="166">
        <v>34</v>
      </c>
      <c r="C42" t="str" s="167" cm="1">
        <f t="array" ref="C42">'Beiblatt Monitoring'!B43</f>
      </c>
      <c r="D42" t="str" s="167" cm="1">
        <f t="array" ref="D42">'Beiblatt Monitoring'!C43</f>
      </c>
      <c r="E42" s="191" cm="1">
        <f t="array" ref="E42">'Beiblatt Monitoring'!D43</f>
        <v>0</v>
      </c>
      <c r="F42" s="175" cm="1">
        <f t="array" ref="F42">'Beiblatt Monitoring'!E43</f>
      </c>
      <c r="G42" s="170"/>
      <c r="H42" s="191" cm="1">
        <f t="array" ref="H42">'Beiblatt Monitoring'!O43</f>
        <v>0</v>
      </c>
      <c r="I42" s="193"/>
      <c r="J42" s="176" cm="1">
        <f t="array" ref="J42">'Beiblatt Monitoring'!H43</f>
        <v>0</v>
      </c>
      <c r="K42" s="176" cm="1">
        <f t="array" ref="K42">'Beiblatt Monitoring'!I43</f>
        <v>0</v>
      </c>
      <c r="L42" t="str" s="173" cm="1">
        <f t="array" ref="L42">IF(SUMIF(K$8:K42,"&gt;0",K$8:K42)+SUMIF(K$8:K42,"=0",J$8:J42)&lt;$J$8,"ja","nein")</f>
        <v>ja</v>
      </c>
      <c r="M42" s="72"/>
      <c r="N42" s="13"/>
      <c r="O42" s="13"/>
    </row>
    <row r="43" ht="19.9" customHeight="1">
      <c r="A43" s="188"/>
      <c r="B43" s="166">
        <v>35</v>
      </c>
      <c r="C43" t="str" s="167" cm="1">
        <f t="array" ref="C43">'Beiblatt Monitoring'!B44</f>
      </c>
      <c r="D43" t="str" s="167" cm="1">
        <f t="array" ref="D43">'Beiblatt Monitoring'!C44</f>
      </c>
      <c r="E43" s="189" cm="1">
        <f t="array" ref="E43">'Beiblatt Monitoring'!D44</f>
        <v>0</v>
      </c>
      <c r="F43" s="169" cm="1">
        <f t="array" ref="F43">'Beiblatt Monitoring'!E44</f>
      </c>
      <c r="G43" s="170"/>
      <c r="H43" s="189" cm="1">
        <f t="array" ref="H43">'Beiblatt Monitoring'!O44</f>
        <v>0</v>
      </c>
      <c r="I43" s="193"/>
      <c r="J43" s="172" cm="1">
        <f t="array" ref="J43">'Beiblatt Monitoring'!H44</f>
        <v>0</v>
      </c>
      <c r="K43" s="172" cm="1">
        <f t="array" ref="K43">'Beiblatt Monitoring'!I44</f>
        <v>0</v>
      </c>
      <c r="L43" t="str" s="173" cm="1">
        <f t="array" ref="L43">IF(SUMIF(K$9:K43,"&gt;0",K$9:K43)+SUMIF(K$9:K43,"=0",J$9:J43)&lt;$J$8,"ja","nein")</f>
        <v>ja</v>
      </c>
      <c r="M43" s="72"/>
      <c r="N43" s="13"/>
      <c r="O43" s="13"/>
    </row>
    <row r="44" ht="19.9" customHeight="1">
      <c r="A44" s="188"/>
      <c r="B44" s="166">
        <v>36</v>
      </c>
      <c r="C44" t="str" s="167" cm="1">
        <f t="array" ref="C44">'Beiblatt Monitoring'!B45</f>
      </c>
      <c r="D44" t="str" s="167" cm="1">
        <f t="array" ref="D44">'Beiblatt Monitoring'!C45</f>
      </c>
      <c r="E44" s="191" cm="1">
        <f t="array" ref="E44">'Beiblatt Monitoring'!D45</f>
        <v>0</v>
      </c>
      <c r="F44" s="175" cm="1">
        <f t="array" ref="F44">'Beiblatt Monitoring'!E45</f>
      </c>
      <c r="G44" s="170"/>
      <c r="H44" s="191" cm="1">
        <f t="array" ref="H44">'Beiblatt Monitoring'!O45</f>
        <v>0</v>
      </c>
      <c r="I44" s="193"/>
      <c r="J44" s="176" cm="1">
        <f t="array" ref="J44">'Beiblatt Monitoring'!H45</f>
        <v>0</v>
      </c>
      <c r="K44" s="176" cm="1">
        <f t="array" ref="K44">'Beiblatt Monitoring'!I45</f>
        <v>0</v>
      </c>
      <c r="L44" t="str" s="173" cm="1">
        <f t="array" ref="L44">IF(SUMIF(K$8:K44,"&gt;0",K$8:K44)+SUMIF(K$8:K44,"=0",J$8:J44)&lt;$J$8,"ja","nein")</f>
        <v>ja</v>
      </c>
      <c r="M44" s="72"/>
      <c r="N44" s="13"/>
      <c r="O44" s="13"/>
    </row>
    <row r="45" ht="19.9" customHeight="1">
      <c r="A45" s="188"/>
      <c r="B45" s="166">
        <v>37</v>
      </c>
      <c r="C45" t="str" s="167" cm="1">
        <f t="array" ref="C45">'Beiblatt Monitoring'!B46</f>
      </c>
      <c r="D45" t="str" s="167" cm="1">
        <f t="array" ref="D45">'Beiblatt Monitoring'!C46</f>
      </c>
      <c r="E45" s="189" cm="1">
        <f t="array" ref="E45">'Beiblatt Monitoring'!D46</f>
        <v>0</v>
      </c>
      <c r="F45" s="169" cm="1">
        <f t="array" ref="F45">'Beiblatt Monitoring'!E46</f>
      </c>
      <c r="G45" s="170"/>
      <c r="H45" s="189" cm="1">
        <f t="array" ref="H45">'Beiblatt Monitoring'!O46</f>
        <v>0</v>
      </c>
      <c r="I45" s="193"/>
      <c r="J45" s="172" cm="1">
        <f t="array" ref="J45">'Beiblatt Monitoring'!H46</f>
        <v>0</v>
      </c>
      <c r="K45" s="172" cm="1">
        <f t="array" ref="K45">'Beiblatt Monitoring'!I46</f>
        <v>0</v>
      </c>
      <c r="L45" t="str" s="173" cm="1">
        <f t="array" ref="L45">IF(SUMIF(K$9:K45,"&gt;0",K$9:K45)+SUMIF(K$9:K45,"=0",J$9:J45)&lt;$J$8,"ja","nein")</f>
        <v>ja</v>
      </c>
      <c r="M45" s="72"/>
      <c r="N45" s="13"/>
      <c r="O45" s="13"/>
    </row>
    <row r="46" ht="19.9" customHeight="1">
      <c r="A46" s="188"/>
      <c r="B46" s="166">
        <v>38</v>
      </c>
      <c r="C46" t="str" s="167" cm="1">
        <f t="array" ref="C46">'Beiblatt Monitoring'!B47</f>
      </c>
      <c r="D46" t="str" s="167" cm="1">
        <f t="array" ref="D46">'Beiblatt Monitoring'!C47</f>
      </c>
      <c r="E46" s="191" cm="1">
        <f t="array" ref="E46">'Beiblatt Monitoring'!D47</f>
        <v>0</v>
      </c>
      <c r="F46" s="175" cm="1">
        <f t="array" ref="F46">'Beiblatt Monitoring'!E47</f>
      </c>
      <c r="G46" s="170"/>
      <c r="H46" s="191" cm="1">
        <f t="array" ref="H46">'Beiblatt Monitoring'!O47</f>
        <v>0</v>
      </c>
      <c r="I46" s="193"/>
      <c r="J46" s="176" cm="1">
        <f t="array" ref="J46">'Beiblatt Monitoring'!H47</f>
        <v>0</v>
      </c>
      <c r="K46" s="176" cm="1">
        <f t="array" ref="K46">'Beiblatt Monitoring'!I47</f>
        <v>0</v>
      </c>
      <c r="L46" t="str" s="173" cm="1">
        <f t="array" ref="L46">IF(SUMIF(K$8:K46,"&gt;0",K$8:K46)+SUMIF(K$8:K46,"=0",J$8:J46)&lt;$J$8,"ja","nein")</f>
        <v>ja</v>
      </c>
      <c r="M46" s="72"/>
      <c r="N46" s="13"/>
      <c r="O46" s="13"/>
    </row>
    <row r="47" ht="19.9" customHeight="1">
      <c r="A47" s="188"/>
      <c r="B47" s="166">
        <v>39</v>
      </c>
      <c r="C47" t="str" s="167" cm="1">
        <f t="array" ref="C47">'Beiblatt Monitoring'!B48</f>
      </c>
      <c r="D47" t="str" s="167" cm="1">
        <f t="array" ref="D47">'Beiblatt Monitoring'!C48</f>
      </c>
      <c r="E47" s="189" cm="1">
        <f t="array" ref="E47">'Beiblatt Monitoring'!D48</f>
        <v>0</v>
      </c>
      <c r="F47" s="169" cm="1">
        <f t="array" ref="F47">'Beiblatt Monitoring'!E48</f>
      </c>
      <c r="G47" s="170"/>
      <c r="H47" s="189" cm="1">
        <f t="array" ref="H47">'Beiblatt Monitoring'!O48</f>
        <v>0</v>
      </c>
      <c r="I47" s="193"/>
      <c r="J47" s="172" cm="1">
        <f t="array" ref="J47">'Beiblatt Monitoring'!H48</f>
        <v>0</v>
      </c>
      <c r="K47" s="172" cm="1">
        <f t="array" ref="K47">'Beiblatt Monitoring'!I48</f>
        <v>0</v>
      </c>
      <c r="L47" t="str" s="173" cm="1">
        <f t="array" ref="L47">IF(SUMIF(K$9:K47,"&gt;0",K$9:K47)+SUMIF(K$9:K47,"=0",J$9:J47)&lt;$J$8,"ja","nein")</f>
        <v>ja</v>
      </c>
      <c r="M47" s="72"/>
      <c r="N47" s="13"/>
      <c r="O47" s="13"/>
    </row>
    <row r="48" ht="19.9" customHeight="1">
      <c r="A48" s="194"/>
      <c r="B48" s="195">
        <v>40</v>
      </c>
      <c r="C48" t="str" s="196" cm="1">
        <f t="array" ref="C48">'Beiblatt Monitoring'!B49</f>
      </c>
      <c r="D48" t="str" s="196" cm="1">
        <f t="array" ref="D48">'Beiblatt Monitoring'!C49</f>
      </c>
      <c r="E48" s="197" cm="1">
        <f t="array" ref="E48">'Beiblatt Monitoring'!D49</f>
        <v>0</v>
      </c>
      <c r="F48" s="198" cm="1">
        <f t="array" ref="F48">'Beiblatt Monitoring'!E49</f>
      </c>
      <c r="G48" s="199"/>
      <c r="H48" s="200" cm="1">
        <f t="array" ref="H48">'Beiblatt Monitoring'!O49</f>
        <v>0</v>
      </c>
      <c r="I48" s="201"/>
      <c r="J48" s="202" cm="1">
        <f t="array" ref="J48">'Beiblatt Monitoring'!H49</f>
        <v>0</v>
      </c>
      <c r="K48" s="202" cm="1">
        <f t="array" ref="K48">'Beiblatt Monitoring'!I49</f>
        <v>0</v>
      </c>
      <c r="L48" t="str" s="173" cm="1">
        <f t="array" ref="L48">IF(SUMIF(K$8:K48,"&gt;0",K$8:K48)+SUMIF(K$8:K48,"=0",J$8:J48)&lt;$J$8,"ja","nein")</f>
        <v>ja</v>
      </c>
      <c r="M48" s="72"/>
      <c r="N48" s="13"/>
      <c r="O48" s="13"/>
    </row>
    <row r="49" ht="56.45" customHeight="1">
      <c r="A49" t="s" s="203">
        <v>175</v>
      </c>
      <c r="B49" s="204"/>
      <c r="C49" t="s" s="205">
        <v>127</v>
      </c>
      <c r="D49" t="s" s="205">
        <v>127</v>
      </c>
      <c r="E49" t="s" s="205">
        <v>127</v>
      </c>
      <c r="F49" t="s" s="206">
        <v>127</v>
      </c>
      <c r="G49" t="s" s="205">
        <v>127</v>
      </c>
      <c r="H49" t="s" s="206">
        <v>127</v>
      </c>
      <c r="I49" t="s" s="205">
        <v>127</v>
      </c>
      <c r="J49" s="207" cm="1">
        <f t="array" ref="J49">SUMIF(K9:K47,"&gt;0",K9:K47)+SUMIF(K9:K47,"=0",J9:J47)</f>
        <v>1831053.97</v>
      </c>
      <c r="K49" s="208"/>
      <c r="L49" s="209"/>
      <c r="M49" s="29"/>
      <c r="N49" s="13"/>
      <c r="O49" s="13"/>
    </row>
    <row r="50" ht="69.6" customHeight="1">
      <c r="A50" t="s" s="210">
        <v>176</v>
      </c>
      <c r="B50" s="211"/>
      <c r="C50" t="s" s="212">
        <v>127</v>
      </c>
      <c r="D50" t="s" s="212">
        <v>127</v>
      </c>
      <c r="E50" t="s" s="212">
        <v>127</v>
      </c>
      <c r="F50" t="s" s="212">
        <v>127</v>
      </c>
      <c r="G50" t="s" s="212">
        <v>127</v>
      </c>
      <c r="H50" t="s" s="212">
        <v>127</v>
      </c>
      <c r="I50" t="s" s="212">
        <v>127</v>
      </c>
      <c r="J50" s="213" cm="1">
        <f t="array" ref="J50">J8-J49</f>
        <v>55946.03</v>
      </c>
      <c r="K50" s="214"/>
      <c r="L50" s="214"/>
      <c r="M50" s="29"/>
      <c r="N50" s="13"/>
      <c r="O50" s="13"/>
    </row>
    <row r="51" ht="24.6" customHeight="1">
      <c r="A51" s="35"/>
      <c r="B51" s="35"/>
      <c r="C51" s="35"/>
      <c r="D51" s="35"/>
      <c r="E51" s="35"/>
      <c r="F51" s="35"/>
      <c r="G51" s="35"/>
      <c r="H51" s="36"/>
      <c r="I51" s="36"/>
      <c r="J51" s="215"/>
      <c r="K51" s="35"/>
      <c r="L51" s="35"/>
      <c r="M51" s="13"/>
      <c r="N51" s="13"/>
      <c r="O51" s="13"/>
    </row>
    <row r="52" ht="14.6" customHeight="1">
      <c r="A52" s="13"/>
      <c r="B52" s="13"/>
      <c r="C52" s="13"/>
      <c r="D52" s="13"/>
      <c r="E52" s="13"/>
      <c r="F52" s="13"/>
      <c r="G52" s="13"/>
      <c r="H52" s="11"/>
      <c r="I52" s="11"/>
      <c r="J52" s="13"/>
      <c r="K52" s="187"/>
      <c r="L52" s="13"/>
      <c r="M52" s="13"/>
      <c r="N52" s="13"/>
      <c r="O52" s="13"/>
    </row>
  </sheetData>
  <mergeCells count="6">
    <mergeCell ref="A49:B49"/>
    <mergeCell ref="A50:B50"/>
    <mergeCell ref="A1:C1"/>
    <mergeCell ref="A3:C3"/>
    <mergeCell ref="J49:L49"/>
    <mergeCell ref="J50:L50"/>
  </mergeCells>
  <conditionalFormatting sqref="D1 A8:G8 I8 C9:E49">
    <cfRule type="cellIs" dxfId="0" priority="1" operator="equal" stopIfTrue="1">
      <formula>0</formula>
    </cfRule>
  </conditionalFormatting>
  <conditionalFormatting sqref="D3">
    <cfRule type="expression" dxfId="1" priority="1" stopIfTrue="1">
      <formula>AND(YEAR(TRUE)=YEAR(D3),MONTH(TRUE)=MONTH(D3),DAY(TRUE)=DAY(D3))</formula>
    </cfRule>
  </conditionalFormatting>
  <conditionalFormatting sqref="H8:H24 H30:H48">
    <cfRule type="cellIs" dxfId="2" priority="1" operator="equal" stopIfTrue="1">
      <formula>0</formula>
    </cfRule>
  </conditionalFormatting>
  <conditionalFormatting sqref="L8:L48">
    <cfRule type="cellIs" dxfId="3" priority="1" operator="equal" stopIfTrue="1">
      <formula>"nein"</formula>
    </cfRule>
    <cfRule type="cellIs" dxfId="4" priority="2" operator="equal" stopIfTrue="1">
      <formula>"ja"</formula>
    </cfRule>
  </conditionalFormatting>
  <conditionalFormatting sqref="F9">
    <cfRule type="cellIs" dxfId="5" priority="1" operator="lessThan" stopIfTrue="1">
      <formula>1860</formula>
    </cfRule>
  </conditionalFormatting>
  <conditionalFormatting sqref="F10:F48">
    <cfRule type="cellIs" dxfId="6" priority="1" operator="lessThan" stopIfTrue="1">
      <formula>1860</formula>
    </cfRule>
  </conditionalFormatting>
  <conditionalFormatting sqref="H25:H29">
    <cfRule type="cellIs" dxfId="7" priority="1" operator="equal" stopIfTrue="1">
      <formula>0</formula>
    </cfRule>
    <cfRule type="cellIs" dxfId="8" priority="2" operator="equal" stopIfTrue="1">
      <formula>0</formula>
    </cfRule>
  </conditionalFormatting>
  <conditionalFormatting sqref="J50:L50">
    <cfRule type="cellIs" dxfId="9" priority="1" operator="lessThan" stopIfTrue="1">
      <formula>0</formula>
    </cfRule>
    <cfRule type="cellIs" dxfId="10" priority="2" operator="greaterThanOrEqual" stopIfTrue="1">
      <formula>0</formula>
    </cfRule>
  </conditionalFormatting>
  <pageMargins left="0.25" right="0.25" top="0.75" bottom="0.75" header="0.3" footer="0.3"/>
  <pageSetup firstPageNumber="1" fitToHeight="1" fitToWidth="1" scale="75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M47"/>
  <sheetViews>
    <sheetView workbookViewId="0" showGridLines="0" defaultGridColor="1"/>
  </sheetViews>
  <sheetFormatPr defaultColWidth="10.8333" defaultRowHeight="14.25" customHeight="1" outlineLevelRow="0" outlineLevelCol="0"/>
  <cols>
    <col min="1" max="1" width="7.35156" style="216" customWidth="1"/>
    <col min="2" max="2" width="26.8516" style="216" customWidth="1"/>
    <col min="3" max="3" width="30.8516" style="216" customWidth="1"/>
    <col min="4" max="4" width="16.8516" style="216" customWidth="1"/>
    <col min="5" max="5" width="17.8516" style="216" customWidth="1"/>
    <col min="6" max="6" width="11.8516" style="216" customWidth="1"/>
    <col min="7" max="7" width="19.8516" style="216" customWidth="1"/>
    <col min="8" max="8" width="22" style="216" customWidth="1"/>
    <col min="9" max="10" width="35.3516" style="216" customWidth="1"/>
    <col min="11" max="11" width="23.8516" style="216" customWidth="1"/>
    <col min="12" max="13" width="10.8516" style="216" customWidth="1"/>
    <col min="14" max="16384" width="10.8516" style="216" customWidth="1"/>
  </cols>
  <sheetData>
    <row r="1" ht="41.45" customHeight="1">
      <c r="A1" t="s" s="135">
        <v>178</v>
      </c>
      <c r="B1" s="137"/>
      <c r="C1" t="str" s="217" cm="1">
        <f t="array" ref="C1">'Beiblatt Monitoring'!C1</f>
        <v>LEADER Traun-Alz-Salzach</v>
      </c>
      <c r="D1" s="139"/>
      <c r="E1" s="218"/>
      <c r="F1" s="141"/>
      <c r="G1" s="13"/>
      <c r="H1" s="13"/>
      <c r="I1" s="13"/>
      <c r="J1" s="13"/>
      <c r="K1" s="13"/>
      <c r="L1" s="13"/>
      <c r="M1" s="13"/>
    </row>
    <row r="2" ht="18" customHeight="1">
      <c r="A2" s="17"/>
      <c r="B2" s="17"/>
      <c r="C2" s="219"/>
      <c r="D2" s="144"/>
      <c r="E2" s="20"/>
      <c r="F2" t="s" s="220">
        <v>8</v>
      </c>
      <c r="G2" t="s" s="22">
        <v>9</v>
      </c>
      <c r="H2" s="13"/>
      <c r="I2" s="13"/>
      <c r="J2" s="13"/>
      <c r="K2" s="13"/>
      <c r="L2" s="13"/>
      <c r="M2" s="13"/>
    </row>
    <row r="3" ht="19.9" customHeight="1">
      <c r="A3" t="s" s="30">
        <v>12</v>
      </c>
      <c r="B3" s="221"/>
      <c r="C3" s="143" cm="1">
        <f t="array" ref="C3">'Beiblatt Monitoring'!C3</f>
        <v>45685</v>
      </c>
      <c r="D3" s="222"/>
      <c r="E3" s="34"/>
      <c r="F3" t="s" s="220">
        <v>8</v>
      </c>
      <c r="G3" t="s" s="22">
        <v>118</v>
      </c>
      <c r="H3" s="13"/>
      <c r="I3" s="13"/>
      <c r="J3" s="13"/>
      <c r="K3" s="13"/>
      <c r="L3" s="13"/>
      <c r="M3" s="13"/>
    </row>
    <row r="4" ht="14.6" customHeight="1">
      <c r="A4" s="13"/>
      <c r="B4" s="12"/>
      <c r="C4" s="223"/>
      <c r="D4" s="13"/>
      <c r="E4" s="35"/>
      <c r="F4" s="13"/>
      <c r="G4" s="13"/>
      <c r="H4" s="13"/>
      <c r="I4" s="13"/>
      <c r="J4" s="13"/>
      <c r="K4" s="13"/>
      <c r="L4" s="13"/>
      <c r="M4" s="13"/>
    </row>
    <row r="5" ht="14.6" customHeight="1">
      <c r="A5" s="13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</row>
    <row r="6" ht="14.6" customHeight="1">
      <c r="A6" s="42"/>
      <c r="B6" s="43"/>
      <c r="C6" s="43"/>
      <c r="D6" s="42"/>
      <c r="E6" s="42"/>
      <c r="F6" s="42"/>
      <c r="G6" s="42"/>
      <c r="H6" s="13"/>
      <c r="I6" s="42"/>
      <c r="J6" s="42"/>
      <c r="K6" s="42"/>
      <c r="L6" s="13"/>
      <c r="M6" s="13"/>
    </row>
    <row r="7" ht="85.9" customHeight="1">
      <c r="A7" t="s" s="54">
        <v>25</v>
      </c>
      <c r="B7" t="s" s="54">
        <v>26</v>
      </c>
      <c r="C7" t="s" s="54">
        <v>27</v>
      </c>
      <c r="D7" t="s" s="54">
        <v>28</v>
      </c>
      <c r="E7" t="s" s="54">
        <v>121</v>
      </c>
      <c r="F7" t="s" s="54">
        <v>179</v>
      </c>
      <c r="G7" t="s" s="55">
        <v>180</v>
      </c>
      <c r="H7" s="224"/>
      <c r="I7" t="s" s="54">
        <v>179</v>
      </c>
      <c r="J7" t="s" s="54">
        <v>181</v>
      </c>
      <c r="K7" t="s" s="54">
        <v>180</v>
      </c>
      <c r="L7" s="72"/>
      <c r="M7" s="13"/>
    </row>
    <row r="8" ht="19.9" customHeight="1">
      <c r="A8" s="166">
        <v>2</v>
      </c>
      <c r="B8" t="str" s="167" cm="1">
        <f t="array" ref="B8">'Beiblatt Monitoring'!B11</f>
        <v>Tittmoning und seine Mühlen</v>
      </c>
      <c r="C8" t="str" s="167" cm="1">
        <f t="array" ref="C8">'Beiblatt Monitoring'!C11</f>
        <v>Stadt Tittmoning</v>
      </c>
      <c r="D8" t="str" s="173" cm="1">
        <f t="array" ref="D8">'Beiblatt Monitoring'!D11</f>
        <v>E</v>
      </c>
      <c r="E8" s="225" cm="1">
        <f t="array" ref="E8">'Beiblatt Monitoring'!E11</f>
        <v>45229</v>
      </c>
      <c r="F8" t="str" s="173" cm="1">
        <f t="array" ref="F8">'Beiblatt Monitoring'!O11</f>
        <v>EZ 3</v>
      </c>
      <c r="G8" s="226" cm="1">
        <f t="array" ref="G8">IF('Beiblatt Monitoring'!I11&gt;0,'Beiblatt Monitoring'!I11,'Beiblatt Monitoring'!H11)</f>
        <v>30800</v>
      </c>
      <c r="H8" s="224"/>
      <c r="I8" t="s" s="227">
        <v>10</v>
      </c>
      <c r="J8" t="str" s="228" cm="1">
        <f t="array" ref="J8">'Beiblatt Monitoring'!Q2</f>
        <v>Klima u. Resourcen schützen</v>
      </c>
      <c r="K8" s="229" cm="1">
        <f t="array" ref="K8">SUMIF(F8:F45,"EZ 1",G8:G45)</f>
        <v>0</v>
      </c>
      <c r="L8" s="72"/>
      <c r="M8" s="13"/>
    </row>
    <row r="9" ht="19.9" customHeight="1">
      <c r="A9" s="166">
        <v>3</v>
      </c>
      <c r="B9" t="str" s="167" cm="1">
        <f t="array" ref="B9">'Beiblatt Monitoring'!B12</f>
        <v>Aktiv- u. Freizeitbereich Inhausen</v>
      </c>
      <c r="C9" t="str" s="167" cm="1">
        <f t="array" ref="C9">'Beiblatt Monitoring'!C12</f>
        <v>TUS Engelsberg</v>
      </c>
      <c r="D9" t="str" s="173" cm="1">
        <f t="array" ref="D9">'Beiblatt Monitoring'!D12</f>
        <v>E</v>
      </c>
      <c r="E9" s="225" cm="1">
        <f t="array" ref="E9">'Beiblatt Monitoring'!E12</f>
        <v>45229</v>
      </c>
      <c r="F9" t="str" s="173" cm="1">
        <f t="array" ref="F9">'Beiblatt Monitoring'!O12</f>
        <v>EZ 4</v>
      </c>
      <c r="G9" s="226" cm="1">
        <f t="array" ref="G9">IF('Beiblatt Monitoring'!I12&gt;0,'Beiblatt Monitoring'!I12,'Beiblatt Monitoring'!H12)</f>
        <v>141416.82</v>
      </c>
      <c r="H9" s="224"/>
      <c r="I9" t="s" s="227">
        <v>14</v>
      </c>
      <c r="J9" t="str" s="228" cm="1">
        <f t="array" ref="J9">'Beiblatt Monitoring'!Q3</f>
        <v>Daseinsvorsorge sichern, demograph. Wandel gestalten</v>
      </c>
      <c r="K9" s="229" cm="1">
        <f t="array" ref="K9">SUMIF(F8:F45,"EZ 2",G8:G45)</f>
        <v>398246.69</v>
      </c>
      <c r="L9" s="72"/>
      <c r="M9" s="13"/>
    </row>
    <row r="10" ht="19.9" customHeight="1">
      <c r="A10" s="166">
        <v>4</v>
      </c>
      <c r="B10" t="str" s="167" cm="1">
        <f t="array" ref="B10">'Beiblatt Monitoring'!B13</f>
        <v>Pumptrack Traunreut</v>
      </c>
      <c r="C10" t="str" s="167" cm="1">
        <f t="array" ref="C10">'Beiblatt Monitoring'!C13</f>
        <v>Stadt Traunreut</v>
      </c>
      <c r="D10" t="str" s="173" cm="1">
        <f t="array" ref="D10">'Beiblatt Monitoring'!D13</f>
        <v>E</v>
      </c>
      <c r="E10" s="225" cm="1">
        <f t="array" ref="E10">'Beiblatt Monitoring'!E13</f>
        <v>45229</v>
      </c>
      <c r="F10" t="str" s="173" cm="1">
        <f t="array" ref="F10">'Beiblatt Monitoring'!O13</f>
        <v>EZ 3</v>
      </c>
      <c r="G10" s="226" cm="1">
        <f t="array" ref="G10">IF('Beiblatt Monitoring'!I13&gt;0,'Beiblatt Monitoring'!I13,'Beiblatt Monitoring'!H13)</f>
        <v>237540.15</v>
      </c>
      <c r="H10" s="224"/>
      <c r="I10" t="s" s="227">
        <v>16</v>
      </c>
      <c r="J10" t="str" s="228" cm="1">
        <f t="array" ref="J10">'Beiblatt Monitoring'!Q4</f>
        <v>Förderung der regionalen Wertschöpfung</v>
      </c>
      <c r="K10" s="229" cm="1">
        <f t="array" ref="K10">SUMIF(F8:F45,"EZ 3",G8:G45)</f>
        <v>563595.99</v>
      </c>
      <c r="L10" s="72"/>
      <c r="M10" s="13"/>
    </row>
    <row r="11" ht="19.9" customHeight="1">
      <c r="A11" s="166">
        <v>5</v>
      </c>
      <c r="B11" t="str" s="167" cm="1">
        <f t="array" ref="B11">'Beiblatt Monitoring'!B14</f>
        <v>abc coworking</v>
      </c>
      <c r="C11" t="str" s="167" cm="1">
        <f t="array" ref="C11">'Beiblatt Monitoring'!C14</f>
        <v>abc Ladenbau GmbH</v>
      </c>
      <c r="D11" t="str" s="173" cm="1">
        <f t="array" ref="D11">'Beiblatt Monitoring'!D14</f>
        <v>E</v>
      </c>
      <c r="E11" s="225" cm="1">
        <f t="array" ref="E11">'Beiblatt Monitoring'!E14</f>
        <v>45229</v>
      </c>
      <c r="F11" t="str" s="173" cm="1">
        <f t="array" ref="F11">'Beiblatt Monitoring'!O14</f>
        <v>EZ 3</v>
      </c>
      <c r="G11" s="226" cm="1">
        <f t="array" ref="G11">IF('Beiblatt Monitoring'!I14&gt;0,'Beiblatt Monitoring'!I14,'Beiblatt Monitoring'!H14)</f>
        <v>0</v>
      </c>
      <c r="H11" s="224"/>
      <c r="I11" t="s" s="227">
        <v>19</v>
      </c>
      <c r="J11" t="str" s="228" cm="1">
        <f t="array" ref="J11">'Beiblatt Monitoring'!Q5</f>
        <v>Förderung des sozialen Zusammenhalts</v>
      </c>
      <c r="K11" s="229" cm="1">
        <f t="array" ref="K11">SUMIF(F8:F45,"EZ 4",G8:G45)</f>
        <v>643067.24</v>
      </c>
      <c r="L11" s="72"/>
      <c r="M11" s="13"/>
    </row>
    <row r="12" ht="19.9" customHeight="1">
      <c r="A12" s="166">
        <v>6</v>
      </c>
      <c r="B12" t="str" s="167" cm="1">
        <f t="array" ref="B12">'Beiblatt Monitoring'!B15</f>
        <v>Inneneinrichtung "Alte Turnhalle"</v>
      </c>
      <c r="C12" t="str" s="167" cm="1">
        <f t="array" ref="C12">'Beiblatt Monitoring'!C15</f>
        <v>Gemeinde Garching a.Alz</v>
      </c>
      <c r="D12" t="str" s="173" cm="1">
        <f t="array" ref="D12">'Beiblatt Monitoring'!D15</f>
        <v>E</v>
      </c>
      <c r="E12" s="225" cm="1">
        <f t="array" ref="E12">'Beiblatt Monitoring'!E15</f>
        <v>45229</v>
      </c>
      <c r="F12" t="str" s="173" cm="1">
        <f t="array" ref="F12">'Beiblatt Monitoring'!O15</f>
        <v>EZ 4</v>
      </c>
      <c r="G12" s="226" cm="1">
        <f t="array" ref="G12">IF('Beiblatt Monitoring'!I15&gt;0,'Beiblatt Monitoring'!I15,'Beiblatt Monitoring'!H15)</f>
        <v>49446.07</v>
      </c>
      <c r="H12" s="224"/>
      <c r="I12" t="s" s="227">
        <v>21</v>
      </c>
      <c r="J12" s="229" cm="1">
        <f t="array" ref="J12">'Beiblatt Monitoring'!Q6</f>
        <v>0</v>
      </c>
      <c r="K12" s="229" cm="1">
        <f t="array" ref="K12">SUMIF(F8:F45,"EZ 5",G8:G45)</f>
        <v>0</v>
      </c>
      <c r="L12" s="72"/>
      <c r="M12" s="13"/>
    </row>
    <row r="13" ht="19.9" customHeight="1">
      <c r="A13" s="166">
        <v>7</v>
      </c>
      <c r="B13" t="str" s="167" cm="1">
        <f t="array" ref="B13">'Beiblatt Monitoring'!B16</f>
        <v>Captain Hook Boulderhalle Chiemgau</v>
      </c>
      <c r="C13" t="str" s="167" cm="1">
        <f t="array" ref="C13">'Beiblatt Monitoring'!C16</f>
        <v>Chiemgau Boulder Sports GmbH</v>
      </c>
      <c r="D13" t="str" s="173" cm="1">
        <f t="array" ref="D13">'Beiblatt Monitoring'!D16</f>
        <v>E</v>
      </c>
      <c r="E13" s="225" cm="1">
        <f t="array" ref="E13">'Beiblatt Monitoring'!E16</f>
        <v>45343</v>
      </c>
      <c r="F13" t="str" s="173" cm="1">
        <f t="array" ref="F13">'Beiblatt Monitoring'!O16</f>
        <v>EZ 3</v>
      </c>
      <c r="G13" s="226" cm="1">
        <f t="array" ref="G13">IF('Beiblatt Monitoring'!I16&gt;0,'Beiblatt Monitoring'!I16,'Beiblatt Monitoring'!H16)</f>
        <v>174844.29</v>
      </c>
      <c r="H13" s="230"/>
      <c r="I13" s="120"/>
      <c r="J13" s="120"/>
      <c r="K13" s="120"/>
      <c r="L13" s="13"/>
      <c r="M13" s="13"/>
    </row>
    <row r="14" ht="19.9" customHeight="1">
      <c r="A14" s="166">
        <v>8</v>
      </c>
      <c r="B14" t="str" s="167" cm="1">
        <f t="array" ref="B14">'Beiblatt Monitoring'!B17</f>
        <v>Umsetzung Wandern Fridolfing</v>
      </c>
      <c r="C14" t="str" s="167" cm="1">
        <f t="array" ref="C14">'Beiblatt Monitoring'!C17</f>
        <v>Gemeinde Fridolfing</v>
      </c>
      <c r="D14" t="str" s="173" cm="1">
        <f t="array" ref="D14">'Beiblatt Monitoring'!D17</f>
        <v>E</v>
      </c>
      <c r="E14" s="225" cm="1">
        <f t="array" ref="E14">'Beiblatt Monitoring'!E17</f>
        <v>45343</v>
      </c>
      <c r="F14" t="str" s="173" cm="1">
        <f t="array" ref="F14">'Beiblatt Monitoring'!O17</f>
        <v>EZ 3</v>
      </c>
      <c r="G14" s="226" cm="1">
        <f t="array" ref="G14">IF('Beiblatt Monitoring'!I17&gt;0,'Beiblatt Monitoring'!I17,'Beiblatt Monitoring'!H17)</f>
        <v>25749.9</v>
      </c>
      <c r="H14" s="230"/>
      <c r="I14" s="13"/>
      <c r="J14" s="13"/>
      <c r="K14" s="13"/>
      <c r="L14" s="13"/>
      <c r="M14" s="13"/>
    </row>
    <row r="15" ht="19.9" customHeight="1">
      <c r="A15" s="166">
        <v>9</v>
      </c>
      <c r="B15" t="str" s="167" cm="1">
        <f t="array" ref="B15">'Beiblatt Monitoring'!B18</f>
        <v>Bike Park Fridolfing</v>
      </c>
      <c r="C15" t="str" s="167" cm="1">
        <f t="array" ref="C15">'Beiblatt Monitoring'!C18</f>
        <v>Gemeinde Fridolfing</v>
      </c>
      <c r="D15" t="str" s="173" cm="1">
        <f t="array" ref="D15">'Beiblatt Monitoring'!D18</f>
        <v>E</v>
      </c>
      <c r="E15" s="225" cm="1">
        <f t="array" ref="E15">'Beiblatt Monitoring'!E18</f>
        <v>45343</v>
      </c>
      <c r="F15" t="str" s="173" cm="1">
        <f t="array" ref="F15">'Beiblatt Monitoring'!O18</f>
        <v>EZ 4</v>
      </c>
      <c r="G15" s="226" cm="1">
        <f t="array" ref="G15">IF('Beiblatt Monitoring'!I18&gt;0,'Beiblatt Monitoring'!I18,'Beiblatt Monitoring'!H18)</f>
        <v>178325.33</v>
      </c>
      <c r="H15" s="230"/>
      <c r="I15" s="13"/>
      <c r="J15" s="13"/>
      <c r="K15" s="13"/>
      <c r="L15" s="13"/>
      <c r="M15" s="13"/>
    </row>
    <row r="16" ht="19.9" customHeight="1">
      <c r="A16" s="166">
        <v>10</v>
      </c>
      <c r="B16" t="str" s="167" cm="1">
        <f t="array" ref="B16">'Beiblatt Monitoring'!B19</f>
        <v>Errichtung Alwetterplätze</v>
      </c>
      <c r="C16" t="str" s="167" cm="1">
        <f t="array" ref="C16">'Beiblatt Monitoring'!C19</f>
        <v>TSV Tittmoning</v>
      </c>
      <c r="D16" t="str" s="173" cm="1">
        <f t="array" ref="D16">'Beiblatt Monitoring'!D19</f>
        <v>E</v>
      </c>
      <c r="E16" s="225" cm="1">
        <f t="array" ref="E16">'Beiblatt Monitoring'!E19</f>
        <v>45343</v>
      </c>
      <c r="F16" t="str" s="173" cm="1">
        <f t="array" ref="F16">'Beiblatt Monitoring'!O19</f>
        <v>EZ 2</v>
      </c>
      <c r="G16" s="226" cm="1">
        <f t="array" ref="G16">IF('Beiblatt Monitoring'!I19&gt;0,'Beiblatt Monitoring'!I19,'Beiblatt Monitoring'!H19)</f>
        <v>79776.8</v>
      </c>
      <c r="H16" s="230"/>
      <c r="I16" s="13"/>
      <c r="J16" s="13"/>
      <c r="K16" s="13"/>
      <c r="L16" s="13"/>
      <c r="M16" s="13"/>
    </row>
    <row r="17" ht="19.9" customHeight="1">
      <c r="A17" s="166">
        <v>11</v>
      </c>
      <c r="B17" t="str" s="167" cm="1">
        <f t="array" ref="B17">'Beiblatt Monitoring'!B20</f>
        <v>Unterstützung Bürgerengagement</v>
      </c>
      <c r="C17" t="str" s="167" cm="1">
        <f t="array" ref="C17">'Beiblatt Monitoring'!C20</f>
        <v>LAG LEADER Traun-Alz-Salzach</v>
      </c>
      <c r="D17" t="str" s="173" cm="1">
        <f t="array" ref="D17">'Beiblatt Monitoring'!D20</f>
        <v>E</v>
      </c>
      <c r="E17" s="225" cm="1">
        <f t="array" ref="E17">'Beiblatt Monitoring'!E20</f>
        <v>45343</v>
      </c>
      <c r="F17" t="str" s="173" cm="1">
        <f t="array" ref="F17">'Beiblatt Monitoring'!O20</f>
        <v>EZ 4</v>
      </c>
      <c r="G17" s="226" cm="1">
        <f t="array" ref="G17">IF('Beiblatt Monitoring'!I20&gt;0,'Beiblatt Monitoring'!I20,'Beiblatt Monitoring'!H20)</f>
        <v>50000</v>
      </c>
      <c r="H17" s="230"/>
      <c r="I17" s="13"/>
      <c r="J17" s="13"/>
      <c r="K17" s="13"/>
      <c r="L17" s="13"/>
      <c r="M17" s="13"/>
    </row>
    <row r="18" ht="19.9" customHeight="1">
      <c r="A18" s="166">
        <v>12</v>
      </c>
      <c r="B18" t="str" s="167" cm="1">
        <f t="array" ref="B18">'Beiblatt Monitoring'!B21</f>
        <v>Mehrgenerationenplatz Asten</v>
      </c>
      <c r="C18" t="str" s="167" cm="1">
        <f t="array" ref="C18">'Beiblatt Monitoring'!C21</f>
        <v>Stadt Tittmoning</v>
      </c>
      <c r="D18" t="str" s="173" cm="1">
        <f t="array" ref="D18">'Beiblatt Monitoring'!D21</f>
        <v>E</v>
      </c>
      <c r="E18" s="225" cm="1">
        <f t="array" ref="E18">'Beiblatt Monitoring'!E21</f>
        <v>45579</v>
      </c>
      <c r="F18" t="str" s="173" cm="1">
        <f t="array" ref="F18">'Beiblatt Monitoring'!O21</f>
        <v>EZ 3</v>
      </c>
      <c r="G18" s="226" cm="1">
        <f t="array" ref="G18">IF('Beiblatt Monitoring'!I21&gt;0,'Beiblatt Monitoring'!I21,'Beiblatt Monitoring'!H21)</f>
        <v>65868.649999999994</v>
      </c>
      <c r="H18" s="230"/>
      <c r="I18" s="13"/>
      <c r="J18" s="13"/>
      <c r="K18" s="13"/>
      <c r="L18" s="13"/>
      <c r="M18" s="13"/>
    </row>
    <row r="19" ht="19.9" customHeight="1">
      <c r="A19" s="166">
        <v>13</v>
      </c>
      <c r="B19" t="str" s="167" cm="1">
        <f t="array" ref="B19">'Beiblatt Monitoring'!B22</f>
        <v>Haus der Musik und Kultur</v>
      </c>
      <c r="C19" t="str" s="167" cm="1">
        <f t="array" ref="C19">'Beiblatt Monitoring'!C22</f>
        <v>Gemeinde Engelsberg</v>
      </c>
      <c r="D19" t="str" s="173" cm="1">
        <f t="array" ref="D19">'Beiblatt Monitoring'!D22</f>
        <v>E</v>
      </c>
      <c r="E19" s="225" cm="1">
        <f t="array" ref="E19">'Beiblatt Monitoring'!E22</f>
        <v>45579</v>
      </c>
      <c r="F19" t="str" s="173" cm="1">
        <f t="array" ref="F19">'Beiblatt Monitoring'!O22</f>
        <v>EZ 4</v>
      </c>
      <c r="G19" s="226" cm="1">
        <f t="array" ref="G19">IF('Beiblatt Monitoring'!I22&gt;0,'Beiblatt Monitoring'!I22,'Beiblatt Monitoring'!H22)</f>
        <v>64305</v>
      </c>
      <c r="H19" s="230"/>
      <c r="I19" s="13"/>
      <c r="J19" s="13"/>
      <c r="K19" s="13"/>
      <c r="L19" s="13"/>
      <c r="M19" s="13"/>
    </row>
    <row r="20" ht="19.9" customHeight="1">
      <c r="A20" s="166">
        <v>14</v>
      </c>
      <c r="B20" t="str" s="167" cm="1">
        <f t="array" ref="B20">'Beiblatt Monitoring'!B23</f>
        <v>GWÖ goes Europe</v>
      </c>
      <c r="C20" t="str" s="167" cm="1">
        <f t="array" ref="C20">'Beiblatt Monitoring'!C23</f>
        <v>Zukunftsregion Rupertiwinkel</v>
      </c>
      <c r="D20" t="str" s="173" cm="1">
        <f t="array" ref="D20">'Beiblatt Monitoring'!D23</f>
        <v>K-T</v>
      </c>
      <c r="E20" s="225" cm="1">
        <f t="array" ref="E20">'Beiblatt Monitoring'!E23</f>
        <v>45579</v>
      </c>
      <c r="F20" t="str" s="173" cm="1">
        <f t="array" ref="F20">'Beiblatt Monitoring'!O23</f>
        <v>EZ 3</v>
      </c>
      <c r="G20" s="226" cm="1">
        <f t="array" ref="G20">IF('Beiblatt Monitoring'!I23&gt;0,'Beiblatt Monitoring'!I23,'Beiblatt Monitoring'!H23)</f>
        <v>0</v>
      </c>
      <c r="H20" s="230"/>
      <c r="I20" s="13"/>
      <c r="J20" s="13"/>
      <c r="K20" s="13"/>
      <c r="L20" s="13"/>
      <c r="M20" s="13"/>
    </row>
    <row r="21" ht="19.9" customHeight="1">
      <c r="A21" s="166">
        <v>15</v>
      </c>
      <c r="B21" t="str" s="167" cm="1">
        <f t="array" ref="B21">'Beiblatt Monitoring'!B24</f>
        <v>Dorfbackofen Lindach</v>
      </c>
      <c r="C21" t="str" s="167" cm="1">
        <f t="array" ref="C21">'Beiblatt Monitoring'!C24</f>
        <v>Dorfbackverein Lindach</v>
      </c>
      <c r="D21" t="str" s="173" cm="1">
        <f t="array" ref="D21">'Beiblatt Monitoring'!D24</f>
        <v>E</v>
      </c>
      <c r="E21" s="225" cm="1">
        <f t="array" ref="E21">'Beiblatt Monitoring'!E24</f>
        <v>45579</v>
      </c>
      <c r="F21" t="str" s="173" cm="1">
        <f t="array" ref="F21">'Beiblatt Monitoring'!O24</f>
        <v>EZ 4</v>
      </c>
      <c r="G21" s="226" cm="1">
        <f t="array" ref="G21">IF('Beiblatt Monitoring'!I24&gt;0,'Beiblatt Monitoring'!I24,'Beiblatt Monitoring'!H24)</f>
        <v>15175.43</v>
      </c>
      <c r="H21" s="230"/>
      <c r="I21" s="187"/>
      <c r="J21" s="187"/>
      <c r="K21" s="13"/>
      <c r="L21" s="13"/>
      <c r="M21" s="13"/>
    </row>
    <row r="22" ht="19.9" customHeight="1">
      <c r="A22" s="166">
        <v>16</v>
      </c>
      <c r="B22" t="str" s="167" cm="1">
        <f t="array" ref="B22">'Beiblatt Monitoring'!B25</f>
        <v>Zentralgebäude Inneneinrichtung</v>
      </c>
      <c r="C22" t="str" s="167" cm="1">
        <f t="array" ref="C22">'Beiblatt Monitoring'!C25</f>
        <v>Gemeinde Engelsberg</v>
      </c>
      <c r="D22" t="str" s="173" cm="1">
        <f t="array" ref="D22">'Beiblatt Monitoring'!D25</f>
        <v>E</v>
      </c>
      <c r="E22" s="225" cm="1">
        <f t="array" ref="E22">'Beiblatt Monitoring'!E25</f>
        <v>45579</v>
      </c>
      <c r="F22" t="str" s="173" cm="1">
        <f t="array" ref="F22">'Beiblatt Monitoring'!O25</f>
        <v>EZ 3</v>
      </c>
      <c r="G22" s="226" cm="1">
        <f t="array" ref="G22">IF('Beiblatt Monitoring'!I25&gt;0,'Beiblatt Monitoring'!I25,'Beiblatt Monitoring'!H25)</f>
        <v>28793</v>
      </c>
      <c r="H22" s="230"/>
      <c r="I22" s="13"/>
      <c r="J22" s="13"/>
      <c r="K22" s="13"/>
      <c r="L22" s="13"/>
      <c r="M22" s="13"/>
    </row>
    <row r="23" ht="19.9" customHeight="1">
      <c r="A23" s="166">
        <v>17</v>
      </c>
      <c r="B23" t="str" s="167" cm="1">
        <f t="array" ref="B23">'Beiblatt Monitoring'!B26</f>
        <v>Begegnungsstätte Traunwalchen</v>
      </c>
      <c r="C23" t="str" s="167" cm="1">
        <f t="array" ref="C23">'Beiblatt Monitoring'!C26</f>
        <v>Trachtenverein Traunwalchen</v>
      </c>
      <c r="D23" t="str" s="173" cm="1">
        <f t="array" ref="D23">'Beiblatt Monitoring'!D26</f>
        <v>E</v>
      </c>
      <c r="E23" s="225" cm="1">
        <f t="array" ref="E23">'Beiblatt Monitoring'!E26</f>
        <v>45685</v>
      </c>
      <c r="F23" t="str" s="173" cm="1">
        <f t="array" ref="F23">'Beiblatt Monitoring'!O26</f>
        <v>EZ 2</v>
      </c>
      <c r="G23" s="226" cm="1">
        <f t="array" ref="G23">IF('Beiblatt Monitoring'!I26&gt;0,'Beiblatt Monitoring'!I26,'Beiblatt Monitoring'!H26)</f>
        <v>95199.19</v>
      </c>
      <c r="H23" s="230"/>
      <c r="I23" s="13"/>
      <c r="J23" s="13"/>
      <c r="K23" s="13"/>
      <c r="L23" s="13"/>
      <c r="M23" s="13"/>
    </row>
    <row r="24" ht="19.9" customHeight="1">
      <c r="A24" s="166">
        <v>18</v>
      </c>
      <c r="B24" t="str" s="167" cm="1">
        <f t="array" ref="B24">'Beiblatt Monitoring'!B27</f>
        <v>Barrierefreiheit Marktler Bürgerhaus</v>
      </c>
      <c r="C24" t="str" s="167" cm="1">
        <f t="array" ref="C24">'Beiblatt Monitoring'!C27</f>
        <v>Markt Marktl</v>
      </c>
      <c r="D24" t="str" s="173" cm="1">
        <f t="array" ref="D24">'Beiblatt Monitoring'!D27</f>
        <v>E</v>
      </c>
      <c r="E24" s="225" cm="1">
        <f t="array" ref="E24">'Beiblatt Monitoring'!E27</f>
        <v>45764</v>
      </c>
      <c r="F24" t="str" s="173" cm="1">
        <f t="array" ref="F24">'Beiblatt Monitoring'!O27</f>
        <v>EZ 2</v>
      </c>
      <c r="G24" s="226" cm="1">
        <f t="array" ref="G24">IF('Beiblatt Monitoring'!I27&gt;0,'Beiblatt Monitoring'!I27,'Beiblatt Monitoring'!H27)</f>
        <v>113274.95</v>
      </c>
      <c r="H24" s="230"/>
      <c r="I24" s="13"/>
      <c r="J24" s="13"/>
      <c r="K24" s="13"/>
      <c r="L24" s="13"/>
      <c r="M24" s="13"/>
    </row>
    <row r="25" ht="19.9" customHeight="1">
      <c r="A25" s="166">
        <v>19</v>
      </c>
      <c r="B25" t="str" s="167" cm="1">
        <f t="array" ref="B25">'Beiblatt Monitoring'!B28</f>
        <v>Allwetterplatz Kastl</v>
      </c>
      <c r="C25" t="str" s="167" cm="1">
        <f t="array" ref="C25">'Beiblatt Monitoring'!C28</f>
        <v>Gemeinde Kastl</v>
      </c>
      <c r="D25" t="str" s="173" cm="1">
        <f t="array" ref="D25">'Beiblatt Monitoring'!D28</f>
        <v>E</v>
      </c>
      <c r="E25" s="225" cm="1">
        <f t="array" ref="E25">'Beiblatt Monitoring'!E28</f>
        <v>45764</v>
      </c>
      <c r="F25" t="str" s="173" cm="1">
        <f t="array" ref="F25">'Beiblatt Monitoring'!O28</f>
        <v>EZ 2</v>
      </c>
      <c r="G25" s="226" cm="1">
        <f t="array" ref="G25">IF('Beiblatt Monitoring'!I28&gt;0,'Beiblatt Monitoring'!I28,'Beiblatt Monitoring'!H28)</f>
        <v>109995.75</v>
      </c>
      <c r="H25" s="230"/>
      <c r="I25" s="13"/>
      <c r="J25" s="13"/>
      <c r="K25" s="13"/>
      <c r="L25" s="13"/>
      <c r="M25" s="13"/>
    </row>
    <row r="26" ht="19.9" customHeight="1">
      <c r="A26" s="166">
        <v>20</v>
      </c>
      <c r="B26" t="str" s="167" cm="1">
        <f t="array" ref="B26">'Beiblatt Monitoring'!B29</f>
        <v>Feinste Kunst für Kinder in Not</v>
      </c>
      <c r="C26" t="str" s="167" cm="1">
        <f t="array" ref="C26">'Beiblatt Monitoring'!C29</f>
        <v>Kulturverein Assing 7</v>
      </c>
      <c r="D26" t="str" s="173" cm="1">
        <f t="array" ref="D26">'Beiblatt Monitoring'!D29</f>
        <v>E</v>
      </c>
      <c r="E26" s="225" cm="1">
        <f t="array" ref="E26">'Beiblatt Monitoring'!E29</f>
        <v>45764</v>
      </c>
      <c r="F26" t="str" s="173" cm="1">
        <f t="array" ref="F26">'Beiblatt Monitoring'!O29</f>
        <v>EZ 4</v>
      </c>
      <c r="G26" t="str" s="231" cm="1">
        <f t="array" ref="G26">IF('Beiblatt Monitoring'!I29&gt;0,'Beiblatt Monitoring'!I29,'Beiblatt Monitoring'!H29)</f>
        <v>zurückgezogen</v>
      </c>
      <c r="H26" s="230"/>
      <c r="I26" s="13"/>
      <c r="J26" s="13"/>
      <c r="K26" s="13"/>
      <c r="L26" s="13"/>
      <c r="M26" s="13"/>
    </row>
    <row r="27" ht="20.1" customHeight="1">
      <c r="A27" s="166">
        <v>21</v>
      </c>
      <c r="B27" t="str" s="167" cm="1">
        <f t="array" ref="B27">'Beiblatt Monitoring'!B30</f>
        <v>Feinste Kunst für Kinder in Not</v>
      </c>
      <c r="C27" t="str" s="167" cm="1">
        <f t="array" ref="C27">'Beiblatt Monitoring'!C30</f>
        <v>Kulturverein Assing 7</v>
      </c>
      <c r="D27" t="str" s="173" cm="1">
        <f t="array" ref="D27">'Beiblatt Monitoring'!D30</f>
        <v>E</v>
      </c>
      <c r="E27" s="225" cm="1">
        <f t="array" ref="E27">'Beiblatt Monitoring'!E30</f>
        <v>45918</v>
      </c>
      <c r="F27" t="str" s="173" cm="1">
        <f t="array" ref="F27">'Beiblatt Monitoring'!O30</f>
        <v>EZ 4</v>
      </c>
      <c r="G27" s="226" cm="1">
        <f t="array" ref="G27">IF('Beiblatt Monitoring'!I30&gt;0,'Beiblatt Monitoring'!I30,'Beiblatt Monitoring'!H30)</f>
        <v>61581.53</v>
      </c>
      <c r="H27" s="230"/>
      <c r="I27" s="13"/>
      <c r="J27" s="13"/>
      <c r="K27" s="13"/>
      <c r="L27" s="13"/>
      <c r="M27" s="13"/>
    </row>
    <row r="28" ht="20.1" customHeight="1">
      <c r="A28" s="166">
        <v>22</v>
      </c>
      <c r="B28" t="str" s="167" cm="1">
        <f t="array" ref="B28">'Beiblatt Monitoring'!B31</f>
        <v>Barrierefreier Veranstaltungsraum</v>
      </c>
      <c r="C28" t="str" s="167" cm="1">
        <f t="array" ref="C28">'Beiblatt Monitoring'!C31</f>
        <v>Gemeinde Tacherting</v>
      </c>
      <c r="D28" t="str" s="173" cm="1">
        <f t="array" ref="D28">'Beiblatt Monitoring'!D31</f>
        <v>E</v>
      </c>
      <c r="E28" s="225" cm="1">
        <f t="array" ref="E28">'Beiblatt Monitoring'!E31</f>
        <v>45918</v>
      </c>
      <c r="F28" t="str" s="173" cm="1">
        <f t="array" ref="F28">'Beiblatt Monitoring'!O31</f>
        <v>EZ 4</v>
      </c>
      <c r="G28" s="226" cm="1">
        <f t="array" ref="G28">IF('Beiblatt Monitoring'!I31&gt;0,'Beiblatt Monitoring'!I31,'Beiblatt Monitoring'!H31)</f>
        <v>82817.06</v>
      </c>
      <c r="H28" s="230"/>
      <c r="I28" s="13"/>
      <c r="J28" s="13"/>
      <c r="K28" s="13"/>
      <c r="L28" s="13"/>
      <c r="M28" s="13"/>
    </row>
    <row r="29" ht="20.1" customHeight="1">
      <c r="A29" s="166">
        <v>23</v>
      </c>
      <c r="B29" t="str" s="167" cm="1">
        <f t="array" ref="B29">'Beiblatt Monitoring'!B32</f>
      </c>
      <c r="C29" t="str" s="167" cm="1">
        <f t="array" ref="C29">'Beiblatt Monitoring'!C32</f>
      </c>
      <c r="D29" s="232" cm="1">
        <f t="array" ref="D29">'Beiblatt Monitoring'!D32</f>
        <v>0</v>
      </c>
      <c r="E29" s="225" cm="1">
        <f t="array" ref="E29">'Beiblatt Monitoring'!E32</f>
      </c>
      <c r="F29" s="233" cm="1">
        <f t="array" ref="F29">'Beiblatt Monitoring'!O32</f>
        <v>0</v>
      </c>
      <c r="G29" s="226" cm="1">
        <f t="array" ref="G29">IF('Beiblatt Monitoring'!I32&gt;0,'Beiblatt Monitoring'!I32,'Beiblatt Monitoring'!H32)</f>
        <v>0</v>
      </c>
      <c r="H29" s="230"/>
      <c r="I29" s="13"/>
      <c r="J29" s="13"/>
      <c r="K29" s="13"/>
      <c r="L29" s="13"/>
      <c r="M29" s="13"/>
    </row>
    <row r="30" ht="20.1" customHeight="1">
      <c r="A30" s="166">
        <v>24</v>
      </c>
      <c r="B30" t="str" s="167" cm="1">
        <f t="array" ref="B30">'Beiblatt Monitoring'!B33</f>
      </c>
      <c r="C30" t="str" s="167" cm="1">
        <f t="array" ref="C30">'Beiblatt Monitoring'!C33</f>
      </c>
      <c r="D30" s="232" cm="1">
        <f t="array" ref="D30">'Beiblatt Monitoring'!D33</f>
        <v>0</v>
      </c>
      <c r="E30" s="225" cm="1">
        <f t="array" ref="E30">'Beiblatt Monitoring'!E33</f>
      </c>
      <c r="F30" s="233" cm="1">
        <f t="array" ref="F30">'Beiblatt Monitoring'!O33</f>
        <v>0</v>
      </c>
      <c r="G30" s="226" cm="1">
        <f t="array" ref="G30">IF('Beiblatt Monitoring'!I33&gt;0,'Beiblatt Monitoring'!I33,'Beiblatt Monitoring'!H33)</f>
        <v>0</v>
      </c>
      <c r="H30" s="230"/>
      <c r="I30" s="13"/>
      <c r="J30" s="13"/>
      <c r="K30" s="13"/>
      <c r="L30" s="13"/>
      <c r="M30" s="13"/>
    </row>
    <row r="31" ht="20.1" customHeight="1">
      <c r="A31" s="166">
        <v>25</v>
      </c>
      <c r="B31" t="str" s="167" cm="1">
        <f t="array" ref="B31">'Beiblatt Monitoring'!B34</f>
      </c>
      <c r="C31" t="str" s="167" cm="1">
        <f t="array" ref="C31">'Beiblatt Monitoring'!C34</f>
      </c>
      <c r="D31" s="232" cm="1">
        <f t="array" ref="D31">'Beiblatt Monitoring'!D34</f>
        <v>0</v>
      </c>
      <c r="E31" s="225" cm="1">
        <f t="array" ref="E31">'Beiblatt Monitoring'!E34</f>
      </c>
      <c r="F31" s="233" cm="1">
        <f t="array" ref="F31">'Beiblatt Monitoring'!O34</f>
        <v>0</v>
      </c>
      <c r="G31" s="226" cm="1">
        <f t="array" ref="G31">IF('Beiblatt Monitoring'!I34&gt;0,'Beiblatt Monitoring'!I34,'Beiblatt Monitoring'!H34)</f>
        <v>0</v>
      </c>
      <c r="H31" s="230"/>
      <c r="I31" s="13"/>
      <c r="J31" s="13"/>
      <c r="K31" s="13"/>
      <c r="L31" s="13"/>
      <c r="M31" s="13"/>
    </row>
    <row r="32" ht="20.1" customHeight="1">
      <c r="A32" s="166">
        <v>26</v>
      </c>
      <c r="B32" t="str" s="167" cm="1">
        <f t="array" ref="B32">'Beiblatt Monitoring'!B35</f>
      </c>
      <c r="C32" t="str" s="167" cm="1">
        <f t="array" ref="C32">'Beiblatt Monitoring'!C35</f>
      </c>
      <c r="D32" s="232" cm="1">
        <f t="array" ref="D32">'Beiblatt Monitoring'!D35</f>
        <v>0</v>
      </c>
      <c r="E32" s="225" cm="1">
        <f t="array" ref="E32">'Beiblatt Monitoring'!E35</f>
      </c>
      <c r="F32" s="233" cm="1">
        <f t="array" ref="F32">'Beiblatt Monitoring'!O35</f>
        <v>0</v>
      </c>
      <c r="G32" s="226" cm="1">
        <f t="array" ref="G32">IF('Beiblatt Monitoring'!I35&gt;0,'Beiblatt Monitoring'!I35,'Beiblatt Monitoring'!H35)</f>
        <v>0</v>
      </c>
      <c r="H32" s="230"/>
      <c r="I32" s="13"/>
      <c r="J32" s="13"/>
      <c r="K32" s="13"/>
      <c r="L32" s="13"/>
      <c r="M32" s="13"/>
    </row>
    <row r="33" ht="20.1" customHeight="1">
      <c r="A33" s="166">
        <v>27</v>
      </c>
      <c r="B33" t="str" s="167" cm="1">
        <f t="array" ref="B33">'Beiblatt Monitoring'!B36</f>
      </c>
      <c r="C33" t="str" s="167" cm="1">
        <f t="array" ref="C33">'Beiblatt Monitoring'!C36</f>
      </c>
      <c r="D33" s="232" cm="1">
        <f t="array" ref="D33">'Beiblatt Monitoring'!D36</f>
        <v>0</v>
      </c>
      <c r="E33" s="225" cm="1">
        <f t="array" ref="E33">'Beiblatt Monitoring'!E36</f>
      </c>
      <c r="F33" s="233" cm="1">
        <f t="array" ref="F33">'Beiblatt Monitoring'!O36</f>
        <v>0</v>
      </c>
      <c r="G33" s="226" cm="1">
        <f t="array" ref="G33">IF('Beiblatt Monitoring'!I36&gt;0,'Beiblatt Monitoring'!I36,'Beiblatt Monitoring'!H36)</f>
        <v>0</v>
      </c>
      <c r="H33" s="230"/>
      <c r="I33" s="13"/>
      <c r="J33" s="13"/>
      <c r="K33" s="13"/>
      <c r="L33" s="13"/>
      <c r="M33" s="13"/>
    </row>
    <row r="34" ht="20.1" customHeight="1">
      <c r="A34" s="166">
        <v>28</v>
      </c>
      <c r="B34" t="str" s="167" cm="1">
        <f t="array" ref="B34">'Beiblatt Monitoring'!B37</f>
      </c>
      <c r="C34" t="str" s="167" cm="1">
        <f t="array" ref="C34">'Beiblatt Monitoring'!C37</f>
      </c>
      <c r="D34" s="232" cm="1">
        <f t="array" ref="D34">'Beiblatt Monitoring'!D37</f>
        <v>0</v>
      </c>
      <c r="E34" s="225" cm="1">
        <f t="array" ref="E34">'Beiblatt Monitoring'!E37</f>
      </c>
      <c r="F34" s="233" cm="1">
        <f t="array" ref="F34">'Beiblatt Monitoring'!O37</f>
        <v>0</v>
      </c>
      <c r="G34" s="226" cm="1">
        <f t="array" ref="G34">IF('Beiblatt Monitoring'!I37&gt;0,'Beiblatt Monitoring'!I37,'Beiblatt Monitoring'!H37)</f>
        <v>0</v>
      </c>
      <c r="H34" s="230"/>
      <c r="I34" s="13"/>
      <c r="J34" s="13"/>
      <c r="K34" s="13"/>
      <c r="L34" s="13"/>
      <c r="M34" s="13"/>
    </row>
    <row r="35" ht="20.1" customHeight="1">
      <c r="A35" s="166">
        <v>29</v>
      </c>
      <c r="B35" t="str" s="167" cm="1">
        <f t="array" ref="B35">'Beiblatt Monitoring'!B38</f>
      </c>
      <c r="C35" t="str" s="167" cm="1">
        <f t="array" ref="C35">'Beiblatt Monitoring'!C38</f>
      </c>
      <c r="D35" s="232" cm="1">
        <f t="array" ref="D35">'Beiblatt Monitoring'!D38</f>
        <v>0</v>
      </c>
      <c r="E35" s="225" cm="1">
        <f t="array" ref="E35">'Beiblatt Monitoring'!E38</f>
      </c>
      <c r="F35" s="233" cm="1">
        <f t="array" ref="F35">'Beiblatt Monitoring'!O38</f>
        <v>0</v>
      </c>
      <c r="G35" s="226" cm="1">
        <f t="array" ref="G35">IF('Beiblatt Monitoring'!I38&gt;0,'Beiblatt Monitoring'!I38,'Beiblatt Monitoring'!H38)</f>
        <v>0</v>
      </c>
      <c r="H35" s="230"/>
      <c r="I35" s="13"/>
      <c r="J35" s="13"/>
      <c r="K35" s="13"/>
      <c r="L35" s="13"/>
      <c r="M35" s="13"/>
    </row>
    <row r="36" ht="20.1" customHeight="1">
      <c r="A36" s="166">
        <v>30</v>
      </c>
      <c r="B36" t="str" s="167" cm="1">
        <f t="array" ref="B36">'Beiblatt Monitoring'!B39</f>
      </c>
      <c r="C36" t="str" s="167" cm="1">
        <f t="array" ref="C36">'Beiblatt Monitoring'!C39</f>
      </c>
      <c r="D36" s="232" cm="1">
        <f t="array" ref="D36">'Beiblatt Monitoring'!D39</f>
        <v>0</v>
      </c>
      <c r="E36" s="225" cm="1">
        <f t="array" ref="E36">'Beiblatt Monitoring'!E39</f>
      </c>
      <c r="F36" s="233" cm="1">
        <f t="array" ref="F36">'Beiblatt Monitoring'!O39</f>
        <v>0</v>
      </c>
      <c r="G36" s="226" cm="1">
        <f t="array" ref="G36">IF('Beiblatt Monitoring'!I39&gt;0,'Beiblatt Monitoring'!I39,'Beiblatt Monitoring'!H39)</f>
        <v>0</v>
      </c>
      <c r="H36" s="230"/>
      <c r="I36" s="13"/>
      <c r="J36" s="13"/>
      <c r="K36" s="13"/>
      <c r="L36" s="13"/>
      <c r="M36" s="13"/>
    </row>
    <row r="37" ht="20.1" customHeight="1">
      <c r="A37" s="166">
        <v>31</v>
      </c>
      <c r="B37" t="str" s="167" cm="1">
        <f t="array" ref="B37">'Beiblatt Monitoring'!B40</f>
      </c>
      <c r="C37" t="str" s="167" cm="1">
        <f t="array" ref="C37">'Beiblatt Monitoring'!C40</f>
      </c>
      <c r="D37" s="232" cm="1">
        <f t="array" ref="D37">'Beiblatt Monitoring'!D40</f>
        <v>0</v>
      </c>
      <c r="E37" s="225" cm="1">
        <f t="array" ref="E37">'Beiblatt Monitoring'!E40</f>
      </c>
      <c r="F37" s="233" cm="1">
        <f t="array" ref="F37">'Beiblatt Monitoring'!O40</f>
        <v>0</v>
      </c>
      <c r="G37" s="226" cm="1">
        <f t="array" ref="G37">IF('Beiblatt Monitoring'!I40&gt;0,'Beiblatt Monitoring'!I40,'Beiblatt Monitoring'!H40)</f>
        <v>0</v>
      </c>
      <c r="H37" s="230"/>
      <c r="I37" s="13"/>
      <c r="J37" s="13"/>
      <c r="K37" s="13"/>
      <c r="L37" s="13"/>
      <c r="M37" s="13"/>
    </row>
    <row r="38" ht="20.1" customHeight="1">
      <c r="A38" s="166">
        <v>32</v>
      </c>
      <c r="B38" t="str" s="167" cm="1">
        <f t="array" ref="B38">'Beiblatt Monitoring'!B41</f>
      </c>
      <c r="C38" t="str" s="167" cm="1">
        <f t="array" ref="C38">'Beiblatt Monitoring'!C41</f>
      </c>
      <c r="D38" s="232" cm="1">
        <f t="array" ref="D38">'Beiblatt Monitoring'!D41</f>
        <v>0</v>
      </c>
      <c r="E38" s="225" cm="1">
        <f t="array" ref="E38">'Beiblatt Monitoring'!E41</f>
      </c>
      <c r="F38" s="233" cm="1">
        <f t="array" ref="F38">'Beiblatt Monitoring'!O41</f>
        <v>0</v>
      </c>
      <c r="G38" s="226" cm="1">
        <f t="array" ref="G38">IF('Beiblatt Monitoring'!I41&gt;0,'Beiblatt Monitoring'!I41,'Beiblatt Monitoring'!H41)</f>
        <v>0</v>
      </c>
      <c r="H38" s="230"/>
      <c r="I38" s="13"/>
      <c r="J38" s="13"/>
      <c r="K38" s="13"/>
      <c r="L38" s="13"/>
      <c r="M38" s="13"/>
    </row>
    <row r="39" ht="20.1" customHeight="1">
      <c r="A39" s="166">
        <v>33</v>
      </c>
      <c r="B39" t="str" s="167" cm="1">
        <f t="array" ref="B39">'Beiblatt Monitoring'!B42</f>
      </c>
      <c r="C39" t="str" s="167" cm="1">
        <f t="array" ref="C39">'Beiblatt Monitoring'!C42</f>
      </c>
      <c r="D39" s="232" cm="1">
        <f t="array" ref="D39">'Beiblatt Monitoring'!D42</f>
        <v>0</v>
      </c>
      <c r="E39" s="225" cm="1">
        <f t="array" ref="E39">'Beiblatt Monitoring'!E42</f>
      </c>
      <c r="F39" s="233" cm="1">
        <f t="array" ref="F39">'Beiblatt Monitoring'!O42</f>
        <v>0</v>
      </c>
      <c r="G39" s="226" cm="1">
        <f t="array" ref="G39">IF('Beiblatt Monitoring'!I42&gt;0,'Beiblatt Monitoring'!I42,'Beiblatt Monitoring'!H42)</f>
        <v>0</v>
      </c>
      <c r="H39" s="230"/>
      <c r="I39" s="13"/>
      <c r="J39" s="13"/>
      <c r="K39" s="13"/>
      <c r="L39" s="13"/>
      <c r="M39" s="13"/>
    </row>
    <row r="40" ht="20.1" customHeight="1">
      <c r="A40" s="166">
        <v>34</v>
      </c>
      <c r="B40" t="str" s="167" cm="1">
        <f t="array" ref="B40">'Beiblatt Monitoring'!B43</f>
      </c>
      <c r="C40" t="str" s="167" cm="1">
        <f t="array" ref="C40">'Beiblatt Monitoring'!C43</f>
      </c>
      <c r="D40" s="232" cm="1">
        <f t="array" ref="D40">'Beiblatt Monitoring'!D43</f>
        <v>0</v>
      </c>
      <c r="E40" s="225" cm="1">
        <f t="array" ref="E40">'Beiblatt Monitoring'!E43</f>
      </c>
      <c r="F40" s="233" cm="1">
        <f t="array" ref="F40">'Beiblatt Monitoring'!O43</f>
        <v>0</v>
      </c>
      <c r="G40" s="226" cm="1">
        <f t="array" ref="G40">IF('Beiblatt Monitoring'!I43&gt;0,'Beiblatt Monitoring'!I43,'Beiblatt Monitoring'!H43)</f>
        <v>0</v>
      </c>
      <c r="H40" s="230"/>
      <c r="I40" s="13"/>
      <c r="J40" s="13"/>
      <c r="K40" s="13"/>
      <c r="L40" s="13"/>
      <c r="M40" s="13"/>
    </row>
    <row r="41" ht="20.1" customHeight="1">
      <c r="A41" s="166">
        <v>35</v>
      </c>
      <c r="B41" t="str" s="167" cm="1">
        <f t="array" ref="B41">'Beiblatt Monitoring'!B44</f>
      </c>
      <c r="C41" t="str" s="167" cm="1">
        <f t="array" ref="C41">'Beiblatt Monitoring'!C44</f>
      </c>
      <c r="D41" s="232" cm="1">
        <f t="array" ref="D41">'Beiblatt Monitoring'!D44</f>
        <v>0</v>
      </c>
      <c r="E41" s="225" cm="1">
        <f t="array" ref="E41">'Beiblatt Monitoring'!E44</f>
      </c>
      <c r="F41" s="233" cm="1">
        <f t="array" ref="F41">'Beiblatt Monitoring'!O44</f>
        <v>0</v>
      </c>
      <c r="G41" s="226" cm="1">
        <f t="array" ref="G41">IF('Beiblatt Monitoring'!I44&gt;0,'Beiblatt Monitoring'!I44,'Beiblatt Monitoring'!H44)</f>
        <v>0</v>
      </c>
      <c r="H41" s="230"/>
      <c r="I41" s="13"/>
      <c r="J41" s="13"/>
      <c r="K41" s="13"/>
      <c r="L41" s="13"/>
      <c r="M41" s="13"/>
    </row>
    <row r="42" ht="20.1" customHeight="1">
      <c r="A42" s="166">
        <v>36</v>
      </c>
      <c r="B42" t="str" s="167" cm="1">
        <f t="array" ref="B42">'Beiblatt Monitoring'!B45</f>
      </c>
      <c r="C42" t="str" s="167" cm="1">
        <f t="array" ref="C42">'Beiblatt Monitoring'!C45</f>
      </c>
      <c r="D42" s="232" cm="1">
        <f t="array" ref="D42">'Beiblatt Monitoring'!D45</f>
        <v>0</v>
      </c>
      <c r="E42" s="225" cm="1">
        <f t="array" ref="E42">'Beiblatt Monitoring'!E45</f>
      </c>
      <c r="F42" s="233" cm="1">
        <f t="array" ref="F42">'Beiblatt Monitoring'!O45</f>
        <v>0</v>
      </c>
      <c r="G42" s="226" cm="1">
        <f t="array" ref="G42">IF('Beiblatt Monitoring'!I45&gt;0,'Beiblatt Monitoring'!I45,'Beiblatt Monitoring'!H45)</f>
        <v>0</v>
      </c>
      <c r="H42" s="230"/>
      <c r="I42" s="13"/>
      <c r="J42" s="13"/>
      <c r="K42" s="13"/>
      <c r="L42" s="13"/>
      <c r="M42" s="13"/>
    </row>
    <row r="43" ht="20.1" customHeight="1">
      <c r="A43" s="166">
        <v>37</v>
      </c>
      <c r="B43" t="str" s="167" cm="1">
        <f t="array" ref="B43">'Beiblatt Monitoring'!B46</f>
      </c>
      <c r="C43" t="str" s="167" cm="1">
        <f t="array" ref="C43">'Beiblatt Monitoring'!C46</f>
      </c>
      <c r="D43" s="232" cm="1">
        <f t="array" ref="D43">'Beiblatt Monitoring'!D46</f>
        <v>0</v>
      </c>
      <c r="E43" s="225" cm="1">
        <f t="array" ref="E43">'Beiblatt Monitoring'!E46</f>
      </c>
      <c r="F43" s="233" cm="1">
        <f t="array" ref="F43">'Beiblatt Monitoring'!O46</f>
        <v>0</v>
      </c>
      <c r="G43" s="226" cm="1">
        <f t="array" ref="G43">IF('Beiblatt Monitoring'!I46&gt;0,'Beiblatt Monitoring'!I46,'Beiblatt Monitoring'!H46)</f>
        <v>0</v>
      </c>
      <c r="H43" s="230"/>
      <c r="I43" s="13"/>
      <c r="J43" s="13"/>
      <c r="K43" s="13"/>
      <c r="L43" s="13"/>
      <c r="M43" s="13"/>
    </row>
    <row r="44" ht="20.1" customHeight="1">
      <c r="A44" s="166">
        <v>38</v>
      </c>
      <c r="B44" t="str" s="167" cm="1">
        <f t="array" ref="B44">'Beiblatt Monitoring'!B47</f>
      </c>
      <c r="C44" t="str" s="167" cm="1">
        <f t="array" ref="C44">'Beiblatt Monitoring'!C47</f>
      </c>
      <c r="D44" s="232" cm="1">
        <f t="array" ref="D44">'Beiblatt Monitoring'!D47</f>
        <v>0</v>
      </c>
      <c r="E44" s="225" cm="1">
        <f t="array" ref="E44">'Beiblatt Monitoring'!E47</f>
      </c>
      <c r="F44" s="233" cm="1">
        <f t="array" ref="F44">'Beiblatt Monitoring'!O47</f>
        <v>0</v>
      </c>
      <c r="G44" s="226" cm="1">
        <f t="array" ref="G44">IF('Beiblatt Monitoring'!I47&gt;0,'Beiblatt Monitoring'!I47,'Beiblatt Monitoring'!H47)</f>
        <v>0</v>
      </c>
      <c r="H44" s="230"/>
      <c r="I44" s="13"/>
      <c r="J44" s="13"/>
      <c r="K44" s="13"/>
      <c r="L44" s="13"/>
      <c r="M44" s="13"/>
    </row>
    <row r="45" ht="20.1" customHeight="1">
      <c r="A45" s="166">
        <v>39</v>
      </c>
      <c r="B45" t="str" s="167" cm="1">
        <f t="array" ref="B45">'Beiblatt Monitoring'!B48</f>
      </c>
      <c r="C45" t="str" s="167" cm="1">
        <f t="array" ref="C45">'Beiblatt Monitoring'!C48</f>
      </c>
      <c r="D45" s="232" cm="1">
        <f t="array" ref="D45">'Beiblatt Monitoring'!D48</f>
        <v>0</v>
      </c>
      <c r="E45" s="225" cm="1">
        <f t="array" ref="E45">'Beiblatt Monitoring'!E48</f>
      </c>
      <c r="F45" s="233" cm="1">
        <f t="array" ref="F45">'Beiblatt Monitoring'!O48</f>
        <v>0</v>
      </c>
      <c r="G45" s="226" cm="1">
        <f t="array" ref="G45">IF('Beiblatt Monitoring'!I48&gt;0,'Beiblatt Monitoring'!I48,'Beiblatt Monitoring'!H48)</f>
        <v>0</v>
      </c>
      <c r="H45" s="230"/>
      <c r="I45" s="13"/>
      <c r="J45" s="13"/>
      <c r="K45" s="13"/>
      <c r="L45" s="13"/>
      <c r="M45" s="13"/>
    </row>
    <row r="46" ht="20.1" customHeight="1">
      <c r="A46" t="s" s="234">
        <v>99</v>
      </c>
      <c r="B46" s="235"/>
      <c r="C46" s="235"/>
      <c r="D46" s="236"/>
      <c r="E46" s="236"/>
      <c r="F46" s="236"/>
      <c r="G46" s="237" cm="1">
        <f t="array" ref="G46">SUBTOTAL(109,G8:G45)</f>
        <v>1604909.92</v>
      </c>
      <c r="H46" s="230"/>
      <c r="I46" s="13"/>
      <c r="J46" s="13"/>
      <c r="K46" s="13"/>
      <c r="L46" s="13"/>
      <c r="M46" s="13"/>
    </row>
    <row r="47" ht="14.6" customHeight="1">
      <c r="A47" s="238"/>
      <c r="B47" s="239"/>
      <c r="C47" s="239"/>
      <c r="D47" s="238"/>
      <c r="E47" s="238"/>
      <c r="F47" s="238"/>
      <c r="G47" s="238"/>
      <c r="H47" s="13"/>
      <c r="I47" s="13"/>
      <c r="J47" s="13"/>
      <c r="K47" s="13"/>
      <c r="L47" s="13"/>
      <c r="M47" s="13"/>
    </row>
  </sheetData>
  <mergeCells count="2">
    <mergeCell ref="A1:B1"/>
    <mergeCell ref="A3:B3"/>
  </mergeCells>
  <conditionalFormatting sqref="C1 B8:D45 F8:F45">
    <cfRule type="cellIs" dxfId="11" priority="1" operator="equal" stopIfTrue="1">
      <formula>0</formula>
    </cfRule>
  </conditionalFormatting>
  <conditionalFormatting sqref="C3">
    <cfRule type="expression" dxfId="12" priority="1" stopIfTrue="1">
      <formula>AND(YEAR(TRUE)=YEAR(C3),MONTH(TRUE)=MONTH(C3),DAY(TRUE)=DAY(C3))</formula>
    </cfRule>
  </conditionalFormatting>
  <conditionalFormatting sqref="E8:E45">
    <cfRule type="cellIs" dxfId="13" priority="1" operator="lessThan" stopIfTrue="1">
      <formula>1860</formula>
    </cfRule>
  </conditionalFormatting>
  <conditionalFormatting sqref="I8:K12">
    <cfRule type="cellIs" dxfId="14" priority="1" operator="lessThan" stopIfTrue="1">
      <formula>1860</formula>
    </cfRule>
  </conditionalFormatting>
  <dataValidations count="2">
    <dataValidation type="list" allowBlank="1" showInputMessage="1" showErrorMessage="1" sqref="I8 I12">
      <formula1>"EZ 1,EZ 2,EZ 3,EZ 4,EZ 5"</formula1>
    </dataValidation>
    <dataValidation type="list" allowBlank="1" showInputMessage="1" showErrorMessage="1" sqref="I9:I11">
      <formula1>"EZ 1,EZ 2,EZ 3,EZ 4"</formula1>
    </dataValidation>
  </dataValidations>
  <pageMargins left="0.7" right="0.7" top="0.787402" bottom="0.787402" header="0.3" footer="0.3"/>
  <pageSetup firstPageNumber="1" fitToHeight="1" fitToWidth="1" scale="57" useFirstPageNumber="0" orientation="landscape" pageOrder="downThenOver"/>
  <headerFooter>
    <oddFooter>&amp;C&amp;"Helvetica Neue,Regular"&amp;12&amp;K000000&amp;P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10.8333" defaultRowHeight="14.25" customHeight="1" outlineLevelRow="0" outlineLevelCol="0"/>
  <cols>
    <col min="1" max="5" width="10.8516" style="240" customWidth="1"/>
    <col min="6" max="16384" width="10.8516" style="240" customWidth="1"/>
  </cols>
  <sheetData>
    <row r="1" ht="13.9" customHeight="1">
      <c r="A1" t="s" s="37">
        <v>189</v>
      </c>
      <c r="B1" s="38"/>
      <c r="C1" s="38"/>
      <c r="D1" s="38"/>
      <c r="E1" s="38"/>
    </row>
    <row r="2" ht="13.9" customHeight="1">
      <c r="A2" s="38"/>
      <c r="B2" s="38"/>
      <c r="C2" s="38"/>
      <c r="D2" s="38"/>
      <c r="E2" s="38"/>
    </row>
    <row r="3" ht="13.9" customHeight="1">
      <c r="A3" s="38"/>
      <c r="B3" s="38"/>
      <c r="C3" s="38"/>
      <c r="D3" s="38"/>
      <c r="E3" s="38"/>
    </row>
    <row r="4" ht="13.9" customHeight="1">
      <c r="A4" s="38"/>
      <c r="B4" s="38"/>
      <c r="C4" s="38"/>
      <c r="D4" s="38"/>
      <c r="E4" s="38"/>
    </row>
    <row r="5" ht="8" customHeight="1">
      <c r="A5" s="38"/>
      <c r="B5" s="38"/>
      <c r="C5" s="38"/>
      <c r="D5" s="38"/>
      <c r="E5" s="38"/>
    </row>
    <row r="6" ht="8.5" customHeight="1">
      <c r="A6" s="38"/>
      <c r="B6" s="38"/>
      <c r="C6" s="38"/>
      <c r="D6" s="38"/>
      <c r="E6" s="38"/>
    </row>
    <row r="7" ht="14.6" customHeight="1">
      <c r="A7" s="13"/>
      <c r="B7" s="13"/>
      <c r="C7" s="13"/>
      <c r="D7" s="13"/>
      <c r="E7" s="13"/>
    </row>
    <row r="8" ht="14.6" customHeight="1">
      <c r="A8" s="13"/>
      <c r="B8" s="13"/>
      <c r="C8" s="13"/>
      <c r="D8" s="13"/>
      <c r="E8" s="13"/>
    </row>
    <row r="9" ht="14.6" customHeight="1">
      <c r="A9" s="13"/>
      <c r="B9" s="13"/>
      <c r="C9" s="13"/>
      <c r="D9" s="13"/>
      <c r="E9" s="13"/>
    </row>
    <row r="10" ht="14.6" customHeight="1">
      <c r="A10" s="13"/>
      <c r="B10" s="13"/>
      <c r="C10" s="13"/>
      <c r="D10" s="13"/>
      <c r="E10" s="13"/>
    </row>
  </sheetData>
  <mergeCells count="1">
    <mergeCell ref="A1:E6"/>
  </mergeCells>
  <pageMargins left="0.7" right="0.7" top="0.787402" bottom="0.787402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